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40" windowWidth="24240" windowHeight="12780" tabRatio="885" activeTab="3"/>
  </bookViews>
  <sheets>
    <sheet name="Таблица 1Разд 1" sheetId="4" r:id="rId1"/>
    <sheet name="Лист1" sheetId="5" r:id="rId2"/>
    <sheet name="приложение №3" sheetId="37" r:id="rId3"/>
    <sheet name="приложение №4 бюджет" sheetId="36" r:id="rId4"/>
    <sheet name="приложение №4 бюджет (спец)" sheetId="40" r:id="rId5"/>
    <sheet name="Приложение №5 (бюджет)" sheetId="8" r:id="rId6"/>
    <sheet name="Приложение №5 (спец)" sheetId="39" r:id="rId7"/>
    <sheet name="Лист6" sheetId="12" r:id="rId8"/>
    <sheet name="Лист7" sheetId="13" r:id="rId9"/>
    <sheet name="Лист9" sheetId="15" r:id="rId10"/>
    <sheet name="Лист10" sheetId="16" r:id="rId11"/>
    <sheet name="Лист24 244 бюджет" sheetId="30" r:id="rId12"/>
  </sheets>
  <definedNames>
    <definedName name="_xlnm.Print_Titles" localSheetId="2">'приложение №3'!$8:$11</definedName>
    <definedName name="_xlnm.Print_Titles" localSheetId="0">'Таблица 1Разд 1'!$26:$28</definedName>
    <definedName name="_xlnm.Print_Area" localSheetId="2">'приложение №3'!$A$1:$L$90</definedName>
    <definedName name="_xlnm.Print_Area" localSheetId="0">'Таблица 1Разд 1'!$A$1:$L$132</definedName>
  </definedNames>
  <calcPr calcId="125725"/>
</workbook>
</file>

<file path=xl/calcChain.xml><?xml version="1.0" encoding="utf-8"?>
<calcChain xmlns="http://schemas.openxmlformats.org/spreadsheetml/2006/main">
  <c r="H148" i="36"/>
  <c r="F157"/>
  <c r="H157"/>
  <c r="J154"/>
  <c r="H153"/>
  <c r="K57" i="4"/>
  <c r="I57"/>
  <c r="H57"/>
  <c r="K67"/>
  <c r="I67"/>
  <c r="H67"/>
  <c r="K58"/>
  <c r="I58"/>
  <c r="H58"/>
  <c r="C20" i="40" l="1"/>
  <c r="C20" i="36"/>
  <c r="H99" i="4"/>
  <c r="K35"/>
  <c r="K31" s="1"/>
  <c r="I35"/>
  <c r="I31" s="1"/>
  <c r="H36"/>
  <c r="H35" s="1"/>
  <c r="H31" s="1"/>
  <c r="A129" i="40"/>
  <c r="A130"/>
  <c r="I218"/>
  <c r="L218" s="1"/>
  <c r="I217"/>
  <c r="L217" s="1"/>
  <c r="K226"/>
  <c r="L226"/>
  <c r="I227"/>
  <c r="K227" s="1"/>
  <c r="I228"/>
  <c r="K228" s="1"/>
  <c r="I229"/>
  <c r="K229" s="1"/>
  <c r="L115"/>
  <c r="K115"/>
  <c r="I115"/>
  <c r="L86" i="36"/>
  <c r="K86"/>
  <c r="I32" i="40"/>
  <c r="K32" s="1"/>
  <c r="I33"/>
  <c r="K33" s="1"/>
  <c r="I31"/>
  <c r="L31" s="1"/>
  <c r="I45"/>
  <c r="I46"/>
  <c r="I44"/>
  <c r="L44" s="1"/>
  <c r="L47" s="1"/>
  <c r="I202"/>
  <c r="K202" s="1"/>
  <c r="I201"/>
  <c r="L201" s="1"/>
  <c r="A199"/>
  <c r="A200" s="1"/>
  <c r="A201" s="1"/>
  <c r="I191"/>
  <c r="I190"/>
  <c r="I189"/>
  <c r="I188" s="1"/>
  <c r="L188"/>
  <c r="K188"/>
  <c r="I187"/>
  <c r="K187" s="1"/>
  <c r="K185" s="1"/>
  <c r="I186"/>
  <c r="I185" s="1"/>
  <c r="L182"/>
  <c r="K182"/>
  <c r="I182"/>
  <c r="I180"/>
  <c r="I179"/>
  <c r="I178"/>
  <c r="I177" s="1"/>
  <c r="L177"/>
  <c r="K177"/>
  <c r="K192" s="1"/>
  <c r="F154"/>
  <c r="H151"/>
  <c r="F151"/>
  <c r="H148"/>
  <c r="F148"/>
  <c r="J160"/>
  <c r="F145"/>
  <c r="I130"/>
  <c r="L130" s="1"/>
  <c r="I129"/>
  <c r="L129" s="1"/>
  <c r="I128"/>
  <c r="L128" s="1"/>
  <c r="I127"/>
  <c r="L127" s="1"/>
  <c r="A127"/>
  <c r="A128" s="1"/>
  <c r="I126"/>
  <c r="L126" s="1"/>
  <c r="L105"/>
  <c r="L103"/>
  <c r="K103"/>
  <c r="G102"/>
  <c r="E102"/>
  <c r="G47"/>
  <c r="G38"/>
  <c r="D19"/>
  <c r="J19" s="1"/>
  <c r="K19" s="1"/>
  <c r="L19" s="1"/>
  <c r="D18"/>
  <c r="J18" s="1"/>
  <c r="K18" s="1"/>
  <c r="L18" s="1"/>
  <c r="D17"/>
  <c r="J17" s="1"/>
  <c r="K17" s="1"/>
  <c r="A17"/>
  <c r="I50" i="37"/>
  <c r="I51"/>
  <c r="I49"/>
  <c r="I48"/>
  <c r="I192" i="40" l="1"/>
  <c r="K20"/>
  <c r="K64" s="1"/>
  <c r="L17"/>
  <c r="L20" s="1"/>
  <c r="K126"/>
  <c r="K44"/>
  <c r="K47" s="1"/>
  <c r="K31"/>
  <c r="K30" s="1"/>
  <c r="K38" s="1"/>
  <c r="L33"/>
  <c r="L32"/>
  <c r="L229"/>
  <c r="L228"/>
  <c r="L227"/>
  <c r="K218"/>
  <c r="K217"/>
  <c r="I47"/>
  <c r="I215"/>
  <c r="I225"/>
  <c r="K201"/>
  <c r="K208" s="1"/>
  <c r="K130"/>
  <c r="K129"/>
  <c r="K128"/>
  <c r="K127"/>
  <c r="I131"/>
  <c r="K131" s="1"/>
  <c r="I30"/>
  <c r="I38" s="1"/>
  <c r="J20"/>
  <c r="D20"/>
  <c r="G57"/>
  <c r="I57" s="1"/>
  <c r="L160"/>
  <c r="K160"/>
  <c r="K67"/>
  <c r="L187"/>
  <c r="L185" s="1"/>
  <c r="L192" s="1"/>
  <c r="L202"/>
  <c r="L208" s="1"/>
  <c r="I208"/>
  <c r="L64"/>
  <c r="I76" i="3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3"/>
  <c r="I14"/>
  <c r="I15"/>
  <c r="I16"/>
  <c r="I17"/>
  <c r="I18"/>
  <c r="I12"/>
  <c r="H77"/>
  <c r="K77"/>
  <c r="L77"/>
  <c r="G77"/>
  <c r="G14"/>
  <c r="G12"/>
  <c r="L190" i="36"/>
  <c r="K190"/>
  <c r="L211"/>
  <c r="K211"/>
  <c r="I211"/>
  <c r="I207"/>
  <c r="K205"/>
  <c r="L205"/>
  <c r="I205"/>
  <c r="I204"/>
  <c r="K204" s="1"/>
  <c r="L232"/>
  <c r="L222"/>
  <c r="L30" i="40" l="1"/>
  <c r="L38" s="1"/>
  <c r="K215"/>
  <c r="K219" s="1"/>
  <c r="L215"/>
  <c r="L219" s="1"/>
  <c r="I219"/>
  <c r="K57"/>
  <c r="K55" s="1"/>
  <c r="K62"/>
  <c r="K60" s="1"/>
  <c r="K68" s="1"/>
  <c r="L225"/>
  <c r="L230" s="1"/>
  <c r="I230"/>
  <c r="K225"/>
  <c r="K230" s="1"/>
  <c r="L67"/>
  <c r="L57"/>
  <c r="L55" s="1"/>
  <c r="L62"/>
  <c r="L131"/>
  <c r="L60"/>
  <c r="G62"/>
  <c r="I62" s="1"/>
  <c r="G67"/>
  <c r="I67" s="1"/>
  <c r="I55"/>
  <c r="G64"/>
  <c r="I64" s="1"/>
  <c r="L102"/>
  <c r="K102"/>
  <c r="I77" i="37"/>
  <c r="L204" i="36"/>
  <c r="L68" i="40" l="1"/>
  <c r="I60"/>
  <c r="I68" s="1"/>
  <c r="I47" i="36"/>
  <c r="G47"/>
  <c r="A202"/>
  <c r="A203" s="1"/>
  <c r="A204" s="1"/>
  <c r="L191"/>
  <c r="K191"/>
  <c r="L188"/>
  <c r="K188"/>
  <c r="L185"/>
  <c r="K185"/>
  <c r="L180"/>
  <c r="L195" s="1"/>
  <c r="K180"/>
  <c r="K195" s="1"/>
  <c r="I185"/>
  <c r="L148"/>
  <c r="K148"/>
  <c r="L161"/>
  <c r="K103"/>
  <c r="L103"/>
  <c r="K105"/>
  <c r="L105"/>
  <c r="L20"/>
  <c r="L67" s="1"/>
  <c r="K20"/>
  <c r="K67" s="1"/>
  <c r="J156"/>
  <c r="K156" s="1"/>
  <c r="H154"/>
  <c r="J153"/>
  <c r="L153" s="1"/>
  <c r="H151"/>
  <c r="F151"/>
  <c r="J157"/>
  <c r="K157" s="1"/>
  <c r="J159"/>
  <c r="L159" s="1"/>
  <c r="J150"/>
  <c r="F148"/>
  <c r="J148" s="1"/>
  <c r="J160"/>
  <c r="L160" s="1"/>
  <c r="J162"/>
  <c r="K162" s="1"/>
  <c r="L156" l="1"/>
  <c r="J151"/>
  <c r="L151" s="1"/>
  <c r="L57"/>
  <c r="L55" s="1"/>
  <c r="L157"/>
  <c r="K64"/>
  <c r="K62"/>
  <c r="L62"/>
  <c r="L162"/>
  <c r="K160"/>
  <c r="K159"/>
  <c r="K153"/>
  <c r="K151"/>
  <c r="K57"/>
  <c r="K55" s="1"/>
  <c r="L64"/>
  <c r="K60" l="1"/>
  <c r="K68" s="1"/>
  <c r="J163"/>
  <c r="K163"/>
  <c r="L163"/>
  <c r="L154"/>
  <c r="K154"/>
  <c r="L60"/>
  <c r="L68" s="1"/>
  <c r="I127" l="1"/>
  <c r="I132"/>
  <c r="I133"/>
  <c r="I131"/>
  <c r="I130"/>
  <c r="I129"/>
  <c r="I128"/>
  <c r="I126"/>
  <c r="A127"/>
  <c r="A128" s="1"/>
  <c r="A129" s="1"/>
  <c r="A130" s="1"/>
  <c r="A131" s="1"/>
  <c r="A132" s="1"/>
  <c r="A133" s="1"/>
  <c r="I104"/>
  <c r="E102"/>
  <c r="G102"/>
  <c r="K128" l="1"/>
  <c r="L128"/>
  <c r="K130"/>
  <c r="L130"/>
  <c r="K133"/>
  <c r="L133"/>
  <c r="K127"/>
  <c r="L127"/>
  <c r="I102"/>
  <c r="L104"/>
  <c r="K104"/>
  <c r="K126"/>
  <c r="L126"/>
  <c r="K129"/>
  <c r="L129"/>
  <c r="K131"/>
  <c r="L131"/>
  <c r="L132"/>
  <c r="K132"/>
  <c r="I134"/>
  <c r="I38"/>
  <c r="G38"/>
  <c r="D19"/>
  <c r="J19" s="1"/>
  <c r="D17"/>
  <c r="J17" s="1"/>
  <c r="D18"/>
  <c r="J18" s="1"/>
  <c r="A17"/>
  <c r="K102" l="1"/>
  <c r="L102"/>
  <c r="L134"/>
  <c r="K134"/>
  <c r="J20"/>
  <c r="G57" s="1"/>
  <c r="D20"/>
  <c r="I194"/>
  <c r="I193"/>
  <c r="I192"/>
  <c r="I190"/>
  <c r="I189"/>
  <c r="I183"/>
  <c r="I182"/>
  <c r="I181"/>
  <c r="H86" i="4"/>
  <c r="K103"/>
  <c r="K104"/>
  <c r="K105"/>
  <c r="K107"/>
  <c r="K108"/>
  <c r="K109"/>
  <c r="K110"/>
  <c r="K112"/>
  <c r="K113"/>
  <c r="K114"/>
  <c r="I103"/>
  <c r="I104"/>
  <c r="I105"/>
  <c r="I108"/>
  <c r="I112"/>
  <c r="I113"/>
  <c r="I114"/>
  <c r="K101"/>
  <c r="I101"/>
  <c r="AK33" i="30"/>
  <c r="AS33"/>
  <c r="AF157"/>
  <c r="AJ157"/>
  <c r="AB157"/>
  <c r="E120"/>
  <c r="H120" s="1"/>
  <c r="E122"/>
  <c r="H122" s="1"/>
  <c r="E119"/>
  <c r="K119" s="1"/>
  <c r="K108"/>
  <c r="K109"/>
  <c r="E109"/>
  <c r="E108"/>
  <c r="AI86"/>
  <c r="I99" i="4" l="1"/>
  <c r="I188" i="36"/>
  <c r="I191"/>
  <c r="I180"/>
  <c r="I57"/>
  <c r="I55" s="1"/>
  <c r="G67"/>
  <c r="I67" s="1"/>
  <c r="G62"/>
  <c r="I62" s="1"/>
  <c r="G64"/>
  <c r="I64" s="1"/>
  <c r="K99" i="4"/>
  <c r="K122" i="30"/>
  <c r="K120"/>
  <c r="H119"/>
  <c r="I195" i="36" l="1"/>
  <c r="I60"/>
  <c r="I68" s="1"/>
  <c r="AS30" i="13"/>
  <c r="AK18" s="1"/>
  <c r="AW30"/>
  <c r="AS18" s="1"/>
  <c r="AO30"/>
  <c r="AC18" s="1"/>
  <c r="DS25" i="5" l="1"/>
  <c r="DS7"/>
  <c r="K124" i="4"/>
  <c r="I124"/>
  <c r="H124"/>
  <c r="K119"/>
  <c r="I119"/>
  <c r="H119"/>
  <c r="H95"/>
  <c r="I95"/>
  <c r="K86"/>
  <c r="I86"/>
  <c r="AI92" i="30"/>
  <c r="AC41" s="1"/>
  <c r="AO73"/>
  <c r="AU73"/>
  <c r="AI73"/>
  <c r="AC35" s="1"/>
  <c r="AI94"/>
  <c r="AO97"/>
  <c r="AU97"/>
  <c r="AI97"/>
  <c r="BM97"/>
  <c r="BG97"/>
  <c r="BA97"/>
  <c r="BM94"/>
  <c r="BG94"/>
  <c r="BA94"/>
  <c r="BM92"/>
  <c r="BG92"/>
  <c r="BA92"/>
  <c r="BM89"/>
  <c r="BG89"/>
  <c r="BA89"/>
  <c r="BM86"/>
  <c r="BG86"/>
  <c r="BA86"/>
  <c r="BM81"/>
  <c r="BG81"/>
  <c r="BA81"/>
  <c r="BM78"/>
  <c r="BG78"/>
  <c r="BA78"/>
  <c r="BM75"/>
  <c r="BG75"/>
  <c r="BA75"/>
  <c r="BM73"/>
  <c r="BG73"/>
  <c r="BA73"/>
  <c r="BM71"/>
  <c r="BG71"/>
  <c r="BA71"/>
  <c r="BM68"/>
  <c r="BG68"/>
  <c r="BA68"/>
  <c r="BM65"/>
  <c r="BG65"/>
  <c r="BA65"/>
  <c r="BM62"/>
  <c r="BG62"/>
  <c r="BA62"/>
  <c r="BM59"/>
  <c r="BG59"/>
  <c r="BA59"/>
  <c r="BM56"/>
  <c r="BG56"/>
  <c r="BA56"/>
  <c r="K111"/>
  <c r="K115"/>
  <c r="K116"/>
  <c r="E111"/>
  <c r="H111" s="1"/>
  <c r="E116"/>
  <c r="H116" s="1"/>
  <c r="E115"/>
  <c r="H115" s="1"/>
  <c r="H110"/>
  <c r="E110"/>
  <c r="AO94"/>
  <c r="AU94"/>
  <c r="AU75"/>
  <c r="AO56"/>
  <c r="AU56"/>
  <c r="AI56"/>
  <c r="AO92"/>
  <c r="AU92"/>
  <c r="AO86"/>
  <c r="AU86"/>
  <c r="AU89"/>
  <c r="AO89"/>
  <c r="AI89"/>
  <c r="AU81"/>
  <c r="AO81"/>
  <c r="AI81"/>
  <c r="AU78"/>
  <c r="AO78"/>
  <c r="AI78"/>
  <c r="AU68"/>
  <c r="AO68"/>
  <c r="K113" s="1"/>
  <c r="AI68"/>
  <c r="E113" s="1"/>
  <c r="H113" s="1"/>
  <c r="AU71"/>
  <c r="AO71"/>
  <c r="AI71"/>
  <c r="AC34" s="1"/>
  <c r="AU65"/>
  <c r="AO65"/>
  <c r="AI65"/>
  <c r="AC32" s="1"/>
  <c r="AO62"/>
  <c r="AU62"/>
  <c r="AI62"/>
  <c r="AC31" s="1"/>
  <c r="AO59"/>
  <c r="AU59"/>
  <c r="AI59"/>
  <c r="AC30" s="1"/>
  <c r="DF11" i="5" l="1"/>
  <c r="DF25" s="1"/>
  <c r="H56" i="4"/>
  <c r="I56"/>
  <c r="K95"/>
  <c r="K56" s="1"/>
  <c r="EF11" i="5"/>
  <c r="AK30" i="30"/>
  <c r="AS30"/>
  <c r="AK32"/>
  <c r="AS32"/>
  <c r="AS43"/>
  <c r="AK35"/>
  <c r="AS35"/>
  <c r="AK31"/>
  <c r="AS31"/>
  <c r="AK34"/>
  <c r="AS34"/>
  <c r="AK41"/>
  <c r="AS41"/>
  <c r="AC42"/>
  <c r="AC40"/>
  <c r="AC37"/>
  <c r="E117"/>
  <c r="H117" s="1"/>
  <c r="AC38"/>
  <c r="E118"/>
  <c r="AU98"/>
  <c r="AC29"/>
  <c r="AW45" i="12"/>
  <c r="AS19" s="1"/>
  <c r="AS20" s="1"/>
  <c r="AO45"/>
  <c r="AC19" s="1"/>
  <c r="AC20" s="1"/>
  <c r="AS45"/>
  <c r="AK19" s="1"/>
  <c r="AK20" s="1"/>
  <c r="AI75" i="30"/>
  <c r="AI98" s="1"/>
  <c r="AC39"/>
  <c r="AO75"/>
  <c r="K110"/>
  <c r="E112"/>
  <c r="H112" s="1"/>
  <c r="E114"/>
  <c r="H114" s="1"/>
  <c r="K114"/>
  <c r="K112"/>
  <c r="DF7" i="5" l="1"/>
  <c r="EF25"/>
  <c r="EF7"/>
  <c r="AK39" i="30"/>
  <c r="AS39"/>
  <c r="AK38"/>
  <c r="AS38"/>
  <c r="AK37"/>
  <c r="AS37"/>
  <c r="AK42"/>
  <c r="AS42"/>
  <c r="AS29"/>
  <c r="AK29"/>
  <c r="AK40"/>
  <c r="AS40"/>
  <c r="E129"/>
  <c r="K118"/>
  <c r="H118"/>
  <c r="H129" s="1"/>
  <c r="K129"/>
  <c r="AO98"/>
  <c r="AC36"/>
  <c r="AC18" l="1"/>
  <c r="AC19" s="1"/>
  <c r="AC21" s="1"/>
  <c r="AK36"/>
  <c r="AK18" s="1"/>
  <c r="AK19" s="1"/>
  <c r="AK21" s="1"/>
  <c r="AS36"/>
  <c r="AS18" s="1"/>
  <c r="AS19" s="1"/>
  <c r="AS21" s="1"/>
</calcChain>
</file>

<file path=xl/comments1.xml><?xml version="1.0" encoding="utf-8"?>
<comments xmlns="http://schemas.openxmlformats.org/spreadsheetml/2006/main">
  <authors>
    <author>Автор</author>
  </authors>
  <commentLis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1.8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sharedStrings.xml><?xml version="1.0" encoding="utf-8"?>
<sst xmlns="http://schemas.openxmlformats.org/spreadsheetml/2006/main" count="2117" uniqueCount="787">
  <si>
    <t>Наименование показателя</t>
  </si>
  <si>
    <t>Код строки</t>
  </si>
  <si>
    <t>Код по бюджетной классификации Российской Федерации</t>
  </si>
  <si>
    <t>прочие выплаты персоналу, в том числе компенсационного характера</t>
  </si>
  <si>
    <t>социальное обеспечение детей-сирот и детей, оставшихся без попечения родителей</t>
  </si>
  <si>
    <t>выплата стипендий, осуществление  иных расходов на социальную поддержку обучающихся за счет средств стипендиального фонда</t>
  </si>
  <si>
    <t>взносы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</si>
  <si>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</si>
  <si>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</si>
  <si>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х</t>
  </si>
  <si>
    <t>0001</t>
  </si>
  <si>
    <t>Прочие выплаты, всего</t>
  </si>
  <si>
    <t>0002</t>
  </si>
  <si>
    <t>____________________________________________________</t>
  </si>
  <si>
    <t xml:space="preserve">в том числе:
</t>
  </si>
  <si>
    <t>из них:
налог на имущество организаций и земельный налог</t>
  </si>
  <si>
    <t xml:space="preserve">из них:
</t>
  </si>
  <si>
    <t>за пределами 
 планового периода</t>
  </si>
  <si>
    <t>"___" __________________ 20 ____ г.</t>
  </si>
  <si>
    <t>Коды</t>
  </si>
  <si>
    <t>Дата</t>
  </si>
  <si>
    <t>по Сводному реестру</t>
  </si>
  <si>
    <t>ИНН</t>
  </si>
  <si>
    <t>КПП</t>
  </si>
  <si>
    <t>Единица измерения: руб</t>
  </si>
  <si>
    <t>по ОКЕИ</t>
  </si>
  <si>
    <t>глава по БК</t>
  </si>
  <si>
    <t xml:space="preserve">Сумма </t>
  </si>
  <si>
    <t>Аналитический код</t>
  </si>
  <si>
    <t>из них:
увеличение остатков денежных средств за счет возврата дебиторской задолженности прошлых лет</t>
  </si>
  <si>
    <t>прочая закупка товаров, работ и услуг, всего</t>
  </si>
  <si>
    <t>социальные и иные выплаты населению, всего</t>
  </si>
  <si>
    <t>уплата налогов, сборов и иных платежей, всего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</si>
  <si>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</si>
  <si>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</si>
  <si>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</t>
  </si>
  <si>
    <t xml:space="preserve">Раздел 1.  Показатели по поступлениям  и выплатам </t>
  </si>
  <si>
    <t>в том числе:
на выплаты персоналу всего:</t>
  </si>
  <si>
    <t>иные выплаты, за исключением фонда оплаты труда учреждения, для выполнения отдельных полномочий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</si>
  <si>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</si>
  <si>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прочие выплаты (кроме выплат на закупку товаров, работ, услуг)</t>
  </si>
  <si>
    <t>выплаты на закупку товаров, работ, услуг, всего</t>
  </si>
  <si>
    <t>в том числе:
социальные выплаты гражданам, кроме публичных нормативных социальных выплат</t>
  </si>
  <si>
    <t>из них:
гранты, предоставляемые другим организациям и физическим лицам</t>
  </si>
  <si>
    <t>в том числе:
оплата труда</t>
  </si>
  <si>
    <t>безвозмездные перечисления организациям и физическим лицам</t>
  </si>
  <si>
    <t>Утверждаю</t>
  </si>
  <si>
    <t xml:space="preserve">от "__" __________________ 20__г.** </t>
  </si>
  <si>
    <t xml:space="preserve"> Выплаты, уменьшающие доход, всего****</t>
  </si>
  <si>
    <t>в том числе:
налог на прибыль****</t>
  </si>
  <si>
    <t>налог на добавленную стоимость****</t>
  </si>
  <si>
    <t>прочие налоги, уменьшающие доход****</t>
  </si>
  <si>
    <t>***** Показатель бюджетными учреждениями не  формируется</t>
  </si>
  <si>
    <t>**** Показатель отражается со знаком "минус"</t>
  </si>
  <si>
    <t xml:space="preserve">* В случае утверждения закона (решения) о бюджете на текущий финансовый год и плановый период </t>
  </si>
  <si>
    <t>** Указывается дата подписания Плана, в случае утверждения Плана руководителем учредения - дата утверждения Плана</t>
  </si>
  <si>
    <t>в том числе:
субсидии на финансовое обеспечение выполнения государственного (муниципального) 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</si>
  <si>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 задания за счет средств бюджета Федерального фонда обязательного медицинского страхования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</si>
  <si>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</si>
  <si>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</si>
  <si>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*** Показатель формируется в случае принятия учреждением решения об утверждении Плана обособленного подразделению</t>
  </si>
  <si>
    <t>(наименование должности)</t>
  </si>
  <si>
    <t>(подпись)                      (расшифровка подписи)</t>
  </si>
  <si>
    <t>4</t>
  </si>
  <si>
    <t>5</t>
  </si>
  <si>
    <t>6</t>
  </si>
  <si>
    <t>7</t>
  </si>
  <si>
    <t>8</t>
  </si>
  <si>
    <t>1.1</t>
  </si>
  <si>
    <t>26100</t>
  </si>
  <si>
    <t>1.2.</t>
  </si>
  <si>
    <t>26200</t>
  </si>
  <si>
    <t>1.3.</t>
  </si>
  <si>
    <t>26300</t>
  </si>
  <si>
    <t>за счет средств обязательного медицинского страхования</t>
  </si>
  <si>
    <t>за счет прочих источников финансового обеспечения</t>
  </si>
  <si>
    <t>в соответствии с Федеральным законом  № 223-ФЗ</t>
  </si>
  <si>
    <t>26400</t>
  </si>
  <si>
    <t>26500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</si>
  <si>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</si>
  <si>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</si>
  <si>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</si>
  <si>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</si>
  <si>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</si>
  <si>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(телефон)</t>
  </si>
  <si>
    <t>(расшифровка подписи)</t>
  </si>
  <si>
    <t>"</t>
  </si>
  <si>
    <t xml:space="preserve"> г.</t>
  </si>
  <si>
    <t>КОДЫ</t>
  </si>
  <si>
    <t>на 20</t>
  </si>
  <si>
    <t>от "</t>
  </si>
  <si>
    <t xml:space="preserve"> г.**</t>
  </si>
  <si>
    <t>Учреждение</t>
  </si>
  <si>
    <t>Орган - учредитель</t>
  </si>
  <si>
    <t>Глава по БК</t>
  </si>
  <si>
    <t>383</t>
  </si>
  <si>
    <t>Раздел 1. Изменения показателей Плана</t>
  </si>
  <si>
    <t>Наименование 
показателя</t>
  </si>
  <si>
    <t>20</t>
  </si>
  <si>
    <t>21</t>
  </si>
  <si>
    <t>Приложение №  4
к Требованиям к плану финансово-хозяйственной деятельности
 государственного (муниципального) учреждения, утвержденным 
приказом Министерства финансов  Российской Федерации
от ___________2018 г. № ______</t>
  </si>
  <si>
    <t>Полное наименование учреждения</t>
  </si>
  <si>
    <t>Вид документа</t>
  </si>
  <si>
    <t>(основной документ - код 01; изменения к документу - код 02)</t>
  </si>
  <si>
    <t>Единица измерения:</t>
  </si>
  <si>
    <t>руб</t>
  </si>
  <si>
    <t>1. Расчет объема поступлений доходов от собственности</t>
  </si>
  <si>
    <t>Код 
строки</t>
  </si>
  <si>
    <t>Сумма, руб</t>
  </si>
  <si>
    <t>2</t>
  </si>
  <si>
    <t>3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</si>
  <si>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</si>
  <si>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0100</t>
  </si>
  <si>
    <t>0200</t>
  </si>
  <si>
    <t>0300</t>
  </si>
  <si>
    <t>0400</t>
  </si>
  <si>
    <t>0500</t>
  </si>
  <si>
    <t>Прочие поступления от использования имущества, находящегося в оперативном управлении бюджетных и автономных учреждений</t>
  </si>
  <si>
    <t>Всего</t>
  </si>
  <si>
    <t>9000</t>
  </si>
  <si>
    <t>2. Детализированные расчеты плановых поступлений доходов от собственности</t>
  </si>
  <si>
    <t>2.1. Расчет плановых поступлений в виде арендной либо иной платы за передачу в возмездное пользование государственного и муниципального имущества</t>
  </si>
  <si>
    <t>Наименование объекта</t>
  </si>
  <si>
    <t>Плата (тариф) арендной платы 
за единицу площади (объект)</t>
  </si>
  <si>
    <t>Планируемый объем предоставления имущества 
в аренду (в натуральных показателях)</t>
  </si>
  <si>
    <t>Объем планируемых поступлений</t>
  </si>
  <si>
    <t>Недвижимое имущество, всего</t>
  </si>
  <si>
    <t>0101</t>
  </si>
  <si>
    <t>0102</t>
  </si>
  <si>
    <t>Движимое имущество, всего</t>
  </si>
  <si>
    <t>0201</t>
  </si>
  <si>
    <t>0202</t>
  </si>
  <si>
    <t xml:space="preserve"> </t>
  </si>
  <si>
    <t>Итого</t>
  </si>
  <si>
    <t>0003</t>
  </si>
  <si>
    <t>Плата (тариф) за единицу (объект)</t>
  </si>
  <si>
    <t>Планируемый объем предоставления прав 
на использование объектов собственности</t>
  </si>
  <si>
    <t>Доходы от собственности, всего</t>
  </si>
  <si>
    <t>Руководитель</t>
  </si>
  <si>
    <t>(уполномоченное лицо)</t>
  </si>
  <si>
    <t>(фамилия, инициалы)</t>
  </si>
  <si>
    <t>1. Расчет объема плановых поступлений от оказания услуг, работ, компенсации затрат учреждений</t>
  </si>
  <si>
    <t>Субсидии на финансовое обеспечение выполнения государственного (муниципального) задания за счет средств федерального бюджета (бюджета субъекта Российской Федерации, местного бюджета)</t>
  </si>
  <si>
    <t>Доходы от оказания услуг, выполнения работ, в рамках установленного государственного (муниципального) задания</t>
  </si>
  <si>
    <t>Доходы от оказания услуг, выполнения работ, реализации готовой продукции за плату сверх установленного государственного (муниципального) задания</t>
  </si>
  <si>
    <t>Прочие доходы от компенсации затрат бюджетных и автономных учреждений</t>
  </si>
  <si>
    <t>Доходы, поступающие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</si>
  <si>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2. Детализированные расчеты поступлений от оказания платных  услуг (работ), компенсации затрат учреждений</t>
  </si>
  <si>
    <t>2.1. Расчет плановых поступлений от оказания услуг (выполнения работ) в рамках установленного государственного (муниципального)  задания</t>
  </si>
  <si>
    <t>Наименование услуги (работы)</t>
  </si>
  <si>
    <t>Плата (тариф) за единицу услуги (работы)</t>
  </si>
  <si>
    <t>Планируемый объем оказания услуг 
(выполнения работ)</t>
  </si>
  <si>
    <t>Общий объем планируемых поступлений</t>
  </si>
  <si>
    <t>2.1.1. Справочно: сведения о нормативных правовых (правовых) актах, устанавливающих размер платы (тарифа) и (или) порядок ее (его) расчета</t>
  </si>
  <si>
    <t>вид</t>
  </si>
  <si>
    <t>номер</t>
  </si>
  <si>
    <t>наименование</t>
  </si>
  <si>
    <t>2.2. Расчет плановых поступлений от оказания услуг, выполнения работ, реализации готовой продукции сверх установленного государственного задания</t>
  </si>
  <si>
    <t>Планируемый объем объектов, 
предоставляемых в пользование</t>
  </si>
  <si>
    <t>Поступления в порядке возмещения расходов, понесенных в связи с эксплуатацией имущества, находящегося в оперативном управлении бюджетных и автономных учреждений, всего</t>
  </si>
  <si>
    <t>0301</t>
  </si>
  <si>
    <t>0302</t>
  </si>
  <si>
    <t>0401</t>
  </si>
  <si>
    <t>0402</t>
  </si>
  <si>
    <t>0501</t>
  </si>
  <si>
    <t>0502</t>
  </si>
  <si>
    <t>0601</t>
  </si>
  <si>
    <t>0602</t>
  </si>
  <si>
    <t>1. Расчет объема поступлений от прочих доходов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</si>
  <si>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</si>
  <si>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Гранты в форме субсидий из бюджетов бюджетной системы Российской Федерации</t>
  </si>
  <si>
    <t>Гранты, за исключением грантов в виде субсидий</t>
  </si>
  <si>
    <t>Пожертвования</t>
  </si>
  <si>
    <t>Прочие безвозмездные поступления</t>
  </si>
  <si>
    <t>2. Детализированные расчеты поступлений от прочих доходов</t>
  </si>
  <si>
    <t>Поступления в виде трансфертов от международных организаций, всего</t>
  </si>
  <si>
    <t>в том числе:</t>
  </si>
  <si>
    <t>Поступления в виде грантов, всего</t>
  </si>
  <si>
    <t>Поступления в виде грантов, за исключение грантов в виде субсидий, всего</t>
  </si>
  <si>
    <t>в том числе:
гранты российских организаций</t>
  </si>
  <si>
    <t>гранты международных организаций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</si>
  <si>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</si>
  <si>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</si>
  <si>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</si>
  <si>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</si>
  <si>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>рубли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</si>
  <si>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</si>
  <si>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</si>
  <si>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Прочие доходы</t>
  </si>
  <si>
    <t>2. Расчет плановых поступлений в виде прочих доходов</t>
  </si>
  <si>
    <t>Поступления прочих доходов, всего</t>
  </si>
  <si>
    <t>0103</t>
  </si>
  <si>
    <t>Единица измерения</t>
  </si>
  <si>
    <t>Приложение №  7
к плану финансово-хозяйственной деятельности 
государственного (муниципального) учреждения</t>
  </si>
  <si>
    <t>Приложение №  8
к плану финансово-хозяйственной деятельности 
государственного (муниципального) учреждения</t>
  </si>
  <si>
    <t>Объем расходов</t>
  </si>
  <si>
    <t>всего</t>
  </si>
  <si>
    <t>Корректировка в связи с округлением</t>
  </si>
  <si>
    <t>1.1. Аналитическое распределение по КОСГУ*</t>
  </si>
  <si>
    <t>КОСГУ</t>
  </si>
  <si>
    <t>*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</si>
  <si>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</si>
  <si>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</si>
  <si>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</si>
  <si>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1.1.</t>
  </si>
  <si>
    <t>2.1.</t>
  </si>
  <si>
    <t>2.2.</t>
  </si>
  <si>
    <t>2.3.</t>
  </si>
  <si>
    <t>Количество получателей выплаты, чел</t>
  </si>
  <si>
    <t>Наименование 
объекта закупки</t>
  </si>
  <si>
    <t>Товары, работы и услуги по ОКПД</t>
  </si>
  <si>
    <t>Код по КОСГУ</t>
  </si>
  <si>
    <t>код
(класс, подкласс, группа)</t>
  </si>
  <si>
    <t xml:space="preserve"> наименование</t>
  </si>
  <si>
    <t>1</t>
  </si>
  <si>
    <t>9</t>
  </si>
  <si>
    <t>Итого по коду КОСГУ</t>
  </si>
  <si>
    <t>9001</t>
  </si>
  <si>
    <t>за счет субсидий, предоставленных из бюджетов бюджетной системы Российской Федерации, из них:</t>
  </si>
  <si>
    <t>10</t>
  </si>
  <si>
    <t>22</t>
  </si>
  <si>
    <t>25</t>
  </si>
  <si>
    <t>28</t>
  </si>
  <si>
    <t>31</t>
  </si>
  <si>
    <t>ОКПД</t>
  </si>
  <si>
    <t>Количество</t>
  </si>
  <si>
    <t>Цена за единицу, руб</t>
  </si>
  <si>
    <t>Стоимость работ (услуг), руб</t>
  </si>
  <si>
    <t>Транспортный налог</t>
  </si>
  <si>
    <t>Приложение №  18
к плану финансово-хозяйственной деятельности 
государственного (муниципального) учреждения</t>
  </si>
  <si>
    <t>Расходы на закупки товаров, работ, услуг по контрактам, заключенным в соответствии с гражданским законодательством Российской Федерации</t>
  </si>
  <si>
    <t>Расходы на закупку товаров, работ, услуг для обеспечения государственных (муниципальных) нужд</t>
  </si>
  <si>
    <t>2. Расчет расходов на закупку товаров, работ и услуг для обеспечения автономных / бюджетных учреждений</t>
  </si>
  <si>
    <t>2.1. Объем затрат на закупку товаров, работ и услуг для обеспечения  нужд по закупкам бюджетных и автономных учреждений</t>
  </si>
  <si>
    <t>Год (планируемый год) начала закупки</t>
  </si>
  <si>
    <t xml:space="preserve">за счет субсидий, предоставленных на финансовое обеспечение выполнения государственного (муниципального) задания </t>
  </si>
  <si>
    <t>за счет субсидий, 
предоставленных на осуществление капитальных вложений</t>
  </si>
  <si>
    <t xml:space="preserve">в соответствии с Федеральным законом  № 44-ФЗ </t>
  </si>
  <si>
    <t xml:space="preserve">в соответствии с 
Федеральным законом  № 44-ФЗ </t>
  </si>
  <si>
    <t xml:space="preserve">Объем расходных обязательств, подлежащих исполнению за пределами планового периода </t>
  </si>
  <si>
    <t>в соответствии с Федеральным законом от 5 апреля 2013 г. № 44-ФЗ 
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</si>
  <si>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лиц"*</t>
  </si>
  <si>
    <t>4. Справочно: аналитическое распределение по классификации операций сектора государственного управления</t>
  </si>
  <si>
    <t>022201001</t>
  </si>
  <si>
    <t>на 2020 г.
текущий  
финансовый год</t>
  </si>
  <si>
    <t>на 2021 г.
первый год планового периода</t>
  </si>
  <si>
    <t>на 2022г.
второй год планового периода</t>
  </si>
  <si>
    <t>на 2020 финансовый год и 2021 и 2022 годов*</t>
  </si>
  <si>
    <t xml:space="preserve">Обоснования (расчеты) плановых показателей по поступлениям доходов от собственности
на  2020 год и на плановый период 2021 и 2022 годов </t>
  </si>
  <si>
    <t>на  2020 год
(на текущий 
финансовый год)</t>
  </si>
  <si>
    <t>на  2021 год 
(на первый год 
планового периода)</t>
  </si>
  <si>
    <t>Директор</t>
  </si>
  <si>
    <t>Главный бухгалтер</t>
  </si>
  <si>
    <t>Хажухметова Ф.В.</t>
  </si>
  <si>
    <t>на  2020 год
(на текущий финансовый год)</t>
  </si>
  <si>
    <t>на  2021 год
(на первый год планового периода)</t>
  </si>
  <si>
    <t>на  2022 год
(на второй год планового периода)</t>
  </si>
  <si>
    <t>на  2022 год 
(на второй год 
планового периода)</t>
  </si>
  <si>
    <t>01</t>
  </si>
  <si>
    <t>на  2021 год 
(на первый год планового периода)</t>
  </si>
  <si>
    <t>на  2022 год 
(на второй год планового периода)</t>
  </si>
  <si>
    <t>Хужахметова Ф.В.</t>
  </si>
  <si>
    <t>+7(347)8521425</t>
  </si>
  <si>
    <t>на  2022 год
(на второй год 
планового периода)</t>
  </si>
  <si>
    <t>на  2020 год
(на текщий финансовый год)</t>
  </si>
  <si>
    <t>на  2020 год (на текущий финансовый год)</t>
  </si>
  <si>
    <t>Хужахметов Ф.В.</t>
  </si>
  <si>
    <t>на  2020 год
(на очередной финансовый год)</t>
  </si>
  <si>
    <t>на  2020 год
(на текщий 
финансовый год)</t>
  </si>
  <si>
    <t>2.2. Расчет плановых поступлений в виде прочих поступлений от использования имущества, находящегося в оперативном управлении бюджетных и автономных учреждений</t>
  </si>
  <si>
    <t>2.3. Расчет плановых поступлений от возмещения расходов по решению судов (возмещения судебных издержек)</t>
  </si>
  <si>
    <t>2.4. Расчет плановых поступлений в виде прочих поступлений от компенсации затрат бюджетных и автономных учреждений</t>
  </si>
  <si>
    <t>2.5. Расчет плановых поступлений 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</si>
  <si>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Х</t>
  </si>
  <si>
    <t xml:space="preserve">руководитель организации </t>
  </si>
  <si>
    <t>0005</t>
  </si>
  <si>
    <t>Прочие несоциальные выплаты персоналу в денежной форме</t>
  </si>
  <si>
    <t>Транспортные услуги</t>
  </si>
  <si>
    <t>226.10</t>
  </si>
  <si>
    <t>на  2020год
(на очередной финансовый год)</t>
  </si>
  <si>
    <t>Доходы, всего:</t>
  </si>
  <si>
    <t>в том числе:
доходы от собственности, всего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</si>
  <si>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</si>
  <si>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</si>
  <si>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</si>
  <si>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</si>
  <si>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Расходы, всего: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</si>
  <si>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</si>
  <si>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иные выплаты работникам </t>
  </si>
  <si>
    <t>из них:
возврат в  бюджет средств субсидии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</si>
  <si>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</si>
  <si>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</si>
  <si>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</si>
  <si>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</si>
  <si>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</si>
  <si>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</si>
  <si>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</si>
  <si>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1.2</t>
  </si>
  <si>
    <t>1.3</t>
  </si>
  <si>
    <t>1.4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</si>
  <si>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</si>
  <si>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</si>
  <si>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</si>
  <si>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</si>
  <si>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</si>
  <si>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</si>
  <si>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</si>
  <si>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</si>
  <si>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</si>
  <si>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</si>
  <si>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</si>
  <si>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</si>
  <si>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</si>
  <si>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</si>
  <si>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</si>
  <si>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</si>
  <si>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26430</t>
  </si>
  <si>
    <t>1.4.4</t>
  </si>
  <si>
    <t>26440</t>
  </si>
  <si>
    <t>1.4.4.1</t>
  </si>
  <si>
    <t>26441</t>
  </si>
  <si>
    <t>1.4.4.2</t>
  </si>
  <si>
    <t>26442</t>
  </si>
  <si>
    <t>1.4.5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</si>
  <si>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</si>
  <si>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</si>
  <si>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</si>
  <si>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</si>
  <si>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</si>
  <si>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</si>
  <si>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</si>
  <si>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</si>
  <si>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</si>
  <si>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</si>
  <si>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</si>
  <si>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 xml:space="preserve">Раздел 2. Сведения по выплатам на закупки товаров, работ, услуг </t>
    </r>
    <r>
      <rPr>
        <b/>
        <vertAlign val="superscript"/>
        <sz val="11"/>
        <rFont val="Times New Roman"/>
        <family val="1"/>
        <charset val="204"/>
      </rPr>
      <t>10</t>
    </r>
  </si>
  <si>
    <r>
      <t xml:space="preserve">Выплаты на закупку товаров, работ, услуг, всего </t>
    </r>
    <r>
      <rPr>
        <b/>
        <vertAlign val="superscript"/>
        <sz val="11"/>
        <rFont val="Times New Roman"/>
        <family val="1"/>
        <charset val="204"/>
      </rPr>
      <t>11</t>
    </r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</si>
  <si>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1"/>
        <rFont val="Times New Roman"/>
        <family val="1"/>
        <charset val="204"/>
      </rPr>
      <t>12</t>
    </r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</si>
  <si>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1"/>
        <rFont val="Times New Roman"/>
        <family val="1"/>
        <charset val="204"/>
      </rPr>
      <t>16</t>
    </r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</si>
  <si>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</si>
  <si>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</si>
  <si>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 xml:space="preserve">в соответствии с Федеральным законом № 223-ФЗ </t>
  </si>
  <si>
    <t xml:space="preserve">за счет субсидий, предоставляемых на осуществление капитальных вложений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</si>
  <si>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</si>
  <si>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+7(374)8521425</t>
  </si>
  <si>
    <t>Заработная плата</t>
  </si>
  <si>
    <t xml:space="preserve">Обоснования (расчеты) плановых показателей на закупку товаров, работ, услуг
на  2020 год и на плановый период 2021 и 2022 годов </t>
  </si>
  <si>
    <t>221</t>
  </si>
  <si>
    <t>223.1</t>
  </si>
  <si>
    <t>223.4</t>
  </si>
  <si>
    <t>Оплата услуг предоставления тепловой энергии</t>
  </si>
  <si>
    <t>Оплата услуг холодного водоснабжения</t>
  </si>
  <si>
    <t>223.6</t>
  </si>
  <si>
    <t xml:space="preserve">Оплата услуги предоставления электроэнергии </t>
  </si>
  <si>
    <t>225.1</t>
  </si>
  <si>
    <t>225.2</t>
  </si>
  <si>
    <t>Содержание нефинансовых активов в чистоте</t>
  </si>
  <si>
    <t>Текущий ремонт (ремонт)</t>
  </si>
  <si>
    <t>225.6</t>
  </si>
  <si>
    <t>Другие расходы по содержанию имущества</t>
  </si>
  <si>
    <t>226.7</t>
  </si>
  <si>
    <t>Услуги в области информационных технологий</t>
  </si>
  <si>
    <t>Типографические работы, услуги</t>
  </si>
  <si>
    <t>226.8</t>
  </si>
  <si>
    <t>Иные работы и услуги</t>
  </si>
  <si>
    <t>Увеличение стоимости строительных материалов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</si>
  <si>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</si>
  <si>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</si>
  <si>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Иные расходы, связанные с увеличением стоимости основных средств</t>
  </si>
  <si>
    <t>312</t>
  </si>
  <si>
    <t>0006</t>
  </si>
  <si>
    <t>0007</t>
  </si>
  <si>
    <t>0011</t>
  </si>
  <si>
    <t>0014</t>
  </si>
  <si>
    <t>0015</t>
  </si>
  <si>
    <t>0017</t>
  </si>
  <si>
    <t>0021</t>
  </si>
  <si>
    <t>0023</t>
  </si>
  <si>
    <t>0026</t>
  </si>
  <si>
    <t xml:space="preserve">Обоснования (расчеты) плановых показателей по поступлениям от прочих доходов
на  2020 год и на плановый период 2021 и 2022 годов </t>
  </si>
  <si>
    <t xml:space="preserve">Обоснования (расчеты) плановых показателей по поступлениям от оказания услуг, работ, компенсации затрат учреждений
на  2020 год и на плановый период 2021 и 2022 годов </t>
  </si>
  <si>
    <t xml:space="preserve">Обоснования (расчеты) плановых показателей по поступлениям от безвозмездных денежных поступлений
на  2020 год и на плановый период 2021 и 2022 годов </t>
  </si>
  <si>
    <t>Оплата услуг связи</t>
  </si>
  <si>
    <t>0</t>
  </si>
  <si>
    <t>0027</t>
  </si>
  <si>
    <t>2020</t>
  </si>
  <si>
    <t>Услуги по предоставлению тепловой энергии</t>
  </si>
  <si>
    <t xml:space="preserve">  Услуги по снабжению паром и горячей водой по трубопроводам </t>
  </si>
  <si>
    <t>35.30.12.110</t>
  </si>
  <si>
    <t>Услуги по торговле водой, поставляемой по трубопроводам</t>
  </si>
  <si>
    <t>36.00.30.000</t>
  </si>
  <si>
    <t>Услуги холодного водоснабжения</t>
  </si>
  <si>
    <t xml:space="preserve">Услуги по предоставлению электроэнергии </t>
  </si>
  <si>
    <t>Электроэнергия, произведенная конденсационными электростанциями (КЭС) общего назначения</t>
  </si>
  <si>
    <t>35.11.10.111</t>
  </si>
  <si>
    <t>Услуги по сбору и транпортированию ТБО</t>
  </si>
  <si>
    <t>38.11.19.000</t>
  </si>
  <si>
    <t>Услуги по сбору прочих неопасных отходов</t>
  </si>
  <si>
    <t>Оплата услуги ассенизации</t>
  </si>
  <si>
    <t>223.7</t>
  </si>
  <si>
    <t>Услуги ассенизации</t>
  </si>
  <si>
    <t>Услуги по транспортированию сточных вод</t>
  </si>
  <si>
    <t>37.00.11.120</t>
  </si>
  <si>
    <t>344</t>
  </si>
  <si>
    <t>346</t>
  </si>
  <si>
    <t>349</t>
  </si>
  <si>
    <t xml:space="preserve">за счет субсидий, предоставленных  в соответствии с абзацем вторым 
пункта 1 статьи 78.1 Бюджетного кодекса Российской Федерации </t>
  </si>
  <si>
    <t>Заправка картриджей</t>
  </si>
  <si>
    <t>Текущий ремонт аппаратуры, оргтехники</t>
  </si>
  <si>
    <t>Подписка</t>
  </si>
  <si>
    <t>Журналы печатные и периодические издания общего интереса прочие</t>
  </si>
  <si>
    <t>58.14.11.190</t>
  </si>
  <si>
    <t>Услуги по заправке картриджей для принтеров</t>
  </si>
  <si>
    <t>95.11.10.130</t>
  </si>
  <si>
    <t>95.11.10.190</t>
  </si>
  <si>
    <t xml:space="preserve">Услуги по ремонту прочего компьютерного и периферийного компьютерного оборудования </t>
  </si>
  <si>
    <t xml:space="preserve">63.11.13.000 </t>
  </si>
  <si>
    <t>Услуги по предоставлению программного обеспечения без его размещения на компьютерном оборудовании пользователя</t>
  </si>
  <si>
    <t>Услуги дополнительные, связанные с печатанием</t>
  </si>
  <si>
    <t>18.13.30.000</t>
  </si>
  <si>
    <t>Канцелярские товары</t>
  </si>
  <si>
    <t>краски, колер, известь и .т.д.</t>
  </si>
  <si>
    <t>Услуги телекоммуникационные проводные в информационно-коммуникационной сети Интернет прочие</t>
  </si>
  <si>
    <t>61.10.49.000</t>
  </si>
  <si>
    <t>Услуги по предоставлению внутризоновых, междугородных и международных телефонных соединений</t>
  </si>
  <si>
    <t>61.10.11.110</t>
  </si>
  <si>
    <t>Услуги связи (Интернет)</t>
  </si>
  <si>
    <t xml:space="preserve">Услуги связи </t>
  </si>
  <si>
    <t>Решение Совета</t>
  </si>
  <si>
    <t>0203</t>
  </si>
  <si>
    <t>0204</t>
  </si>
  <si>
    <t>0303</t>
  </si>
  <si>
    <t>0403</t>
  </si>
  <si>
    <t>0404</t>
  </si>
  <si>
    <t>0405</t>
  </si>
  <si>
    <t>0406</t>
  </si>
  <si>
    <t>за счет средств приносящий доход деятельности</t>
  </si>
  <si>
    <t>Повышение квалификации работников</t>
  </si>
  <si>
    <t>Услуги по профессиональному обучению прочие</t>
  </si>
  <si>
    <t>85.42.19.900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</si>
  <si>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</si>
  <si>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26.20.13.000</t>
  </si>
  <si>
    <t>Сценическая одежда</t>
  </si>
  <si>
    <t>Призы</t>
  </si>
  <si>
    <t>30000</t>
  </si>
  <si>
    <t>в том числе:
субсидии, предоставляемые в соответствии с абзацем вторым пункта 1 статьи 78.1 БК РФ</t>
  </si>
  <si>
    <t>Код аналитической группы подвида доходов</t>
  </si>
  <si>
    <t>Источник финансового обеспечения</t>
  </si>
  <si>
    <t>приносящая доход деятельность</t>
  </si>
  <si>
    <t>Код видов расходов</t>
  </si>
  <si>
    <t>субсидия на иные цели</t>
  </si>
  <si>
    <t>1. Объем расходов на закупку товаров, работ, услуг (строка 2640)</t>
  </si>
  <si>
    <t>Приложение № 5
к плану финансово-хозяйственной деятельности 
государственного (муниципального) учреждения</t>
  </si>
  <si>
    <t>Директор МАУ ДО "ДШИ им. С.Абдуллина""</t>
  </si>
  <si>
    <r>
      <t xml:space="preserve">________________      </t>
    </r>
    <r>
      <rPr>
        <u/>
        <sz val="10"/>
        <color theme="1"/>
        <rFont val="Times New Roman"/>
        <family val="1"/>
        <charset val="204"/>
      </rPr>
      <t>Хасанова Г.Д.</t>
    </r>
    <r>
      <rPr>
        <sz val="10"/>
        <color theme="1"/>
        <rFont val="Times New Roman"/>
        <family val="1"/>
        <charset val="204"/>
      </rPr>
      <t>_</t>
    </r>
  </si>
  <si>
    <t>Хасанова Г.Д.</t>
  </si>
  <si>
    <r>
      <t xml:space="preserve">Учреждение </t>
    </r>
    <r>
      <rPr>
        <b/>
        <u/>
        <sz val="12"/>
        <rFont val="Times New Roman"/>
        <family val="1"/>
        <charset val="204"/>
      </rPr>
      <t xml:space="preserve">Муниципальное автономное учреждение дополнительного образования "Детская школа искусств имени С. Абдуллина"муниципального района Зианчуринский район </t>
    </r>
  </si>
  <si>
    <t>муниципального района Зианчуринский район Республики Башкортостан</t>
  </si>
  <si>
    <t>Муниципальное автономное учреждение дополнительного образования "Детская школа искусств имени С. Абдуллина" муниципального района Зианчуринский район Республики Башкортостан</t>
  </si>
  <si>
    <t>«О внесении изменений в Решение Совета муниципального района Зианчуринский район Республики Башкортостан от 28.02.2011 г. №27/8"О Положении о порядке предоставления платных образовательных услуг физическим и юридическим лицам МАУ ДО "ДШИ им. С. Абдуллина»</t>
  </si>
  <si>
    <t>26/16</t>
  </si>
  <si>
    <t>Реализация дополнительных общеразвивающих программ</t>
  </si>
  <si>
    <t>педагогические работники</t>
  </si>
  <si>
    <t>прочий персонал</t>
  </si>
  <si>
    <t>72.22.12.310</t>
  </si>
  <si>
    <t xml:space="preserve">Услуги проектирования и оформления страниц в сети Интернет (услуги веб-дизайна) </t>
  </si>
  <si>
    <t>Сопровождение сайта</t>
  </si>
  <si>
    <t xml:space="preserve">Организационный взнос за участие в конкурсе </t>
  </si>
  <si>
    <t xml:space="preserve"> 93.29.29.000</t>
  </si>
  <si>
    <t>0503</t>
  </si>
  <si>
    <t>0504</t>
  </si>
  <si>
    <t>35000</t>
  </si>
  <si>
    <t>5000</t>
  </si>
  <si>
    <t>15000</t>
  </si>
  <si>
    <t>19000</t>
  </si>
  <si>
    <t>10000</t>
  </si>
  <si>
    <t>185000</t>
  </si>
  <si>
    <t>Согласовано</t>
  </si>
  <si>
    <t xml:space="preserve">Начальник МКУ "Отдел культуры Администрации МР Зианчуринский район РБ" </t>
  </si>
  <si>
    <r>
      <t xml:space="preserve">________________      </t>
    </r>
    <r>
      <rPr>
        <u/>
        <sz val="10"/>
        <color theme="1"/>
        <rFont val="Times New Roman"/>
        <family val="1"/>
        <charset val="204"/>
      </rPr>
      <t>Мухамедьянов А.З.</t>
    </r>
  </si>
  <si>
    <t>План финансово-хозяйственной деятельности на 2020г.</t>
  </si>
  <si>
    <t xml:space="preserve">Председатель наблюдательного совета </t>
  </si>
  <si>
    <t xml:space="preserve">Приложение №2
к Порядку составления и утверждения
плана финансово-хозяйственной
деятельности муниципального
бюджетного (автономного) учреждения,
муниципального района Зианчуринский район
 Республики Башкортостан
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</si>
  <si>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</si>
  <si>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</si>
  <si>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 от оказания платных услуг, компенсаций затрат</t>
  </si>
  <si>
    <t>в том числе:
субсидии, предоставляемые в соответствии с абзацем вторым пункта 1 статьи 78.1 БК РФ (целевые субсидии)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</si>
  <si>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</si>
  <si>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специальное звание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</si>
  <si>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</si>
  <si>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 xml:space="preserve"> в том числе:
 на оплату труда стажеров</t>
  </si>
  <si>
    <t>на иные выплаты гражданским лицам (денежное содержание)</t>
  </si>
  <si>
    <t>из них:
пособия, компенсации и иные социальные выплаты гражданам, кроме публичных нормативных обязательств</t>
  </si>
  <si>
    <t>уплата штрафов (в том числе административных), пеней, иных платежей</t>
  </si>
  <si>
    <t>в том числе:
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</si>
  <si>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</si>
  <si>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</si>
  <si>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собственности, всего</t>
  </si>
  <si>
    <t xml:space="preserve">Приложение №3
к Порядку составления и утверждения
плана финансово-хозяйственной
деятельности муниципального
бюджетного (автономного) учреждения,
муниципального района Зианчуринский район
 Республики Башкортостан
</t>
  </si>
  <si>
    <t>РАСШИФРОВКА</t>
  </si>
  <si>
    <t xml:space="preserve">Плана финансово-хозяйственной деятельности </t>
  </si>
  <si>
    <t>на 2020 год (2021 /2020)</t>
  </si>
  <si>
    <t>Вид расходов</t>
  </si>
  <si>
    <t>Объем финансового обеспечения, руб (с точностью до двух знаков после запятой - 0,00)</t>
  </si>
  <si>
    <t>Субсидия на финансовое обеспечение выполнения муниципального задания из бюджета муниципального района</t>
  </si>
  <si>
    <t>Субсидии на иные цели</t>
  </si>
  <si>
    <t>Поступления от оказания услуг (выполнения работ) на платной основе и от приносящей доход деятельности</t>
  </si>
  <si>
    <t>В том числе:</t>
  </si>
  <si>
    <t>Гранты (иные доходы)</t>
  </si>
  <si>
    <t>поступления от оказания платных услуг и иной приносящей доход деятельности</t>
  </si>
  <si>
    <t>Начисления на выплаты по оплате труда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</si>
  <si>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</si>
  <si>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</si>
  <si>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Услуги связи</t>
  </si>
  <si>
    <t>Оплата услуг отопления (ТЭЦ)</t>
  </si>
  <si>
    <t>Оплата услуг печного отопления</t>
  </si>
  <si>
    <t>223.2</t>
  </si>
  <si>
    <t>223.5</t>
  </si>
  <si>
    <t>Оплата услуг горячего водоснабжения</t>
  </si>
  <si>
    <t>223.3</t>
  </si>
  <si>
    <t xml:space="preserve">Оплата услуг потребления газа </t>
  </si>
  <si>
    <t>Оплата услуги канализации,  ассенизации, водоотведения</t>
  </si>
  <si>
    <t>223.8</t>
  </si>
  <si>
    <t>Другие расходы по оплате коммунальных услуг</t>
  </si>
  <si>
    <t>Арендная плата за пользование имуществом (за исключением замельных участков и других обособленных природных объектов)</t>
  </si>
  <si>
    <t>Содержание нефинансовых активов в чистоте помещений</t>
  </si>
  <si>
    <t xml:space="preserve">Текущий ремонт </t>
  </si>
  <si>
    <t>Капитальный ремонт</t>
  </si>
  <si>
    <t>225.3</t>
  </si>
  <si>
    <t>225.4</t>
  </si>
  <si>
    <t>225.5</t>
  </si>
  <si>
    <t>Пусконаладочные работы</t>
  </si>
  <si>
    <t>Противопожарные мероприятия, связанные с содержанием имущества</t>
  </si>
  <si>
    <t>Научно-исследовательские, опытно-конструкторские работы, услуги по типовому проектированию</t>
  </si>
  <si>
    <t>226.1</t>
  </si>
  <si>
    <t>226.2</t>
  </si>
  <si>
    <t>226.3</t>
  </si>
  <si>
    <t>226.5</t>
  </si>
  <si>
    <t>226.9</t>
  </si>
  <si>
    <t>Услуги по разработке схем территориального планирования, градостроительных и технических регламентов, градостроительному зонированию, планировке территорий</t>
  </si>
  <si>
    <t>Проектные и изыскательские работы</t>
  </si>
  <si>
    <t>Услуги по организации питания</t>
  </si>
  <si>
    <t>226.4</t>
  </si>
  <si>
    <t>Услуги по охране</t>
  </si>
  <si>
    <t>Типографские работы, услуги</t>
  </si>
  <si>
    <t xml:space="preserve">Медицинские услуги и санитарно-эпидемиологические работы и услуги (не связанные с содержанием имущества)
</t>
  </si>
  <si>
    <t>Страхование</t>
  </si>
  <si>
    <t>Услуги, работы для целей капитальных вложений ( в т.ч. разработка проектной и сметной документации для строительства, реконструкции объектов нефинансовых активов)</t>
  </si>
  <si>
    <t>Пенсии, пособия и выплаты по пенсионному социальному и медицинскому страхованию населения</t>
  </si>
  <si>
    <t>Пособия по социальной помощи населению в денежной форме</t>
  </si>
  <si>
    <t>Налоги, пошлины и сборы, в том числе:</t>
  </si>
  <si>
    <t>налог на имущество организаций и земельный налог</t>
  </si>
  <si>
    <t>транспортный налог, госпошлина, иные налоги</t>
  </si>
  <si>
    <t>загрязнение окружающей среды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</si>
  <si>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</si>
  <si>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</si>
  <si>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</si>
  <si>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</si>
  <si>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</si>
  <si>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343.1</t>
  </si>
  <si>
    <t>343.2</t>
  </si>
  <si>
    <t>Увеличение стоимости продуктов питания</t>
  </si>
  <si>
    <t>Увеличение стоимости мягкого инвентаря</t>
  </si>
  <si>
    <t>Увеличение стоимости лекарственных препаратов и материалов, применяемых в медицинских целях</t>
  </si>
  <si>
    <t>Увеличение стоимости прочих горюче-смазочных материалов</t>
  </si>
  <si>
    <t>Увеличение стоимости топливно-энергетических ресурсов</t>
  </si>
  <si>
    <t>Увеличение стоимости материальных запасов для целей капитал</t>
  </si>
  <si>
    <t>Всего:</t>
  </si>
  <si>
    <t xml:space="preserve">Руководитель учреждений </t>
  </si>
  <si>
    <t xml:space="preserve">   Исполнитель</t>
  </si>
  <si>
    <t xml:space="preserve">      Хужахметова Ф.В.</t>
  </si>
  <si>
    <t>Муниципальное автономное учреждение дополнительного образования "Детская школа искусств им. С. Абдуллина" муниципального района Зианчуринский район Республики Башкортостан</t>
  </si>
  <si>
    <t>№ п/п</t>
  </si>
  <si>
    <t>Итого:</t>
  </si>
  <si>
    <t>x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</si>
  <si>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</si>
  <si>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</si>
  <si>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</si>
  <si>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2.4.</t>
  </si>
  <si>
    <t>2.5.</t>
  </si>
  <si>
    <t>Страховые взносы в Пенсионный фонд Российской Федерации, всего</t>
  </si>
  <si>
    <t>по ставке 22,0%</t>
  </si>
  <si>
    <t>по ставке 10,0%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</si>
  <si>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</si>
  <si>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</si>
  <si>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</si>
  <si>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 &lt;*&gt;</t>
  </si>
  <si>
    <t>Страховые взносы в ФФОМС, всего (по ставке 5,1%)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</si>
  <si>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</si>
  <si>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</si>
  <si>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</si>
  <si>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Размер одной выплаты, руб.</t>
  </si>
  <si>
    <t>Количество выплат в год</t>
  </si>
  <si>
    <t>Налоговая база, руб.</t>
  </si>
  <si>
    <t>Ставка налога, %</t>
  </si>
  <si>
    <t>Госпошлина</t>
  </si>
  <si>
    <t>Плата за выбросы загрязняющих веществ в атмосф воздух</t>
  </si>
  <si>
    <t>Количество номеров</t>
  </si>
  <si>
    <t>Количество платежей в год</t>
  </si>
  <si>
    <t>Стоимость за единицу, руб.</t>
  </si>
  <si>
    <t>Цена услуги перевозки, руб.</t>
  </si>
  <si>
    <t>Сумма, руб. (гр. 3 x гр. 4)</t>
  </si>
  <si>
    <t>Размер потребления ресурсов</t>
  </si>
  <si>
    <t>Тариф (с учетом НДС), руб.</t>
  </si>
  <si>
    <t>Индексация, %</t>
  </si>
  <si>
    <t>Ставка арендной платы</t>
  </si>
  <si>
    <t>Стоимость с учетом НДС, руб.</t>
  </si>
  <si>
    <t>Количество работ (услуг)</t>
  </si>
  <si>
    <t>Стоимость работ (услуг), руб.</t>
  </si>
  <si>
    <t>Стоимость работ (услуг), тыс. руб.</t>
  </si>
  <si>
    <t xml:space="preserve">Директор </t>
  </si>
  <si>
    <t>Г.Д. Хасанова</t>
  </si>
  <si>
    <t>Гл. бухгалтер</t>
  </si>
  <si>
    <t>Ф.В. Хужахметова</t>
  </si>
  <si>
    <t>Приложение № 2</t>
  </si>
  <si>
    <t>к плану финансово-хозяйственной деятельности муниципального учреждения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</si>
  <si>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</si>
  <si>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</si>
  <si>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</si>
  <si>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</si>
  <si>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</si>
  <si>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Количество дней</t>
  </si>
  <si>
    <t>с применением пониженных тарифов взносов в Пенсионный фонд Российской Федерации для отдел. категорий плательщиков</t>
  </si>
  <si>
    <t>Обоснования (расчеты)</t>
  </si>
  <si>
    <t>1. Обоснования (расчеты) выплат персоналу (строка 2100)</t>
  </si>
  <si>
    <t>Выплаты персоналу при направлении в служебные командировки в пределах территории Российской Федерации</t>
  </si>
  <si>
    <t>компенсация расходов по проезду в служебные командировки</t>
  </si>
  <si>
    <t>компенсация расходов по найму жилого помещения</t>
  </si>
  <si>
    <t>Выплаты персоналу при направлении в служебные командировки на территории иностранного государства</t>
  </si>
  <si>
    <r>
      <t xml:space="preserve">Источник финансового обеспечения: </t>
    </r>
    <r>
      <rPr>
        <b/>
        <u/>
        <sz val="11"/>
        <color indexed="8"/>
        <rFont val="Times New Roman"/>
        <family val="1"/>
        <charset val="204"/>
      </rPr>
      <t>бюджет муниципального района</t>
    </r>
  </si>
  <si>
    <r>
      <t xml:space="preserve">Код видов расходов:  </t>
    </r>
    <r>
      <rPr>
        <b/>
        <u/>
        <sz val="11"/>
        <color indexed="8"/>
        <rFont val="Times New Roman"/>
        <family val="1"/>
        <charset val="204"/>
      </rPr>
      <t>112</t>
    </r>
  </si>
  <si>
    <r>
      <t xml:space="preserve">Код видов расходов:  </t>
    </r>
    <r>
      <rPr>
        <b/>
        <u/>
        <sz val="11"/>
        <color indexed="8"/>
        <rFont val="Times New Roman"/>
        <family val="1"/>
        <charset val="204"/>
      </rPr>
      <t>111</t>
    </r>
  </si>
  <si>
    <r>
      <t xml:space="preserve">Код видов расходов:  </t>
    </r>
    <r>
      <rPr>
        <b/>
        <u/>
        <sz val="11"/>
        <color indexed="8"/>
        <rFont val="Times New Roman"/>
        <family val="1"/>
        <charset val="204"/>
      </rPr>
      <t>119</t>
    </r>
  </si>
  <si>
    <t>1.4. Обоснования (расчеты)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</si>
  <si>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2. Обоснования (расчеты) расходов на социальные и иные выплаты населению</t>
  </si>
  <si>
    <r>
      <t xml:space="preserve">Код видов расходов:  </t>
    </r>
    <r>
      <rPr>
        <b/>
        <u/>
        <sz val="11"/>
        <color indexed="8"/>
        <rFont val="Times New Roman"/>
        <family val="1"/>
        <charset val="204"/>
      </rPr>
      <t>851</t>
    </r>
  </si>
  <si>
    <t>Налог на имущество, всего:</t>
  </si>
  <si>
    <t>в том числе по группам:</t>
  </si>
  <si>
    <t>недвижимое имущество</t>
  </si>
  <si>
    <t>из них:</t>
  </si>
  <si>
    <t>передано в аренду</t>
  </si>
  <si>
    <t>движимое имущество</t>
  </si>
  <si>
    <t>Земельный налог, всего</t>
  </si>
  <si>
    <t>в том числе по участкам:</t>
  </si>
  <si>
    <t>Кадастровая стоимость
земельного  участка, руб</t>
  </si>
  <si>
    <t>3.2. Обоснование (расчет) расходов на оплату земельного налога  на 2020-2022 гг.</t>
  </si>
  <si>
    <t>3.3. Обоснование (расчет) расходов на оплату иных налогов на2020-2022 г.</t>
  </si>
  <si>
    <t>Водный налог</t>
  </si>
  <si>
    <t>4. Обоснование (расчет) расходов на закупку товаров, работ, услуг</t>
  </si>
  <si>
    <r>
      <t xml:space="preserve">Код видов расходов - </t>
    </r>
    <r>
      <rPr>
        <b/>
        <sz val="11"/>
        <color rgb="FF000000"/>
        <rFont val="Times New Roman"/>
        <family val="1"/>
        <charset val="204"/>
      </rPr>
      <t>244</t>
    </r>
  </si>
  <si>
    <r>
      <t xml:space="preserve">Источник финансового обеспечения - </t>
    </r>
    <r>
      <rPr>
        <b/>
        <sz val="11"/>
        <color rgb="FF000000"/>
        <rFont val="Times New Roman"/>
        <family val="1"/>
        <charset val="204"/>
      </rPr>
      <t>бюджет муниципального района</t>
    </r>
  </si>
  <si>
    <t>Абонентская платат за номер</t>
  </si>
  <si>
    <t>Повременная оплата междугородных, международных и местных соединений</t>
  </si>
  <si>
    <t>Оплата сотовой связи по тарифам</t>
  </si>
  <si>
    <t>Услуги 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</si>
  <si>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</si>
  <si>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и специальной связи</t>
  </si>
  <si>
    <t>Услуги интернет-провайдера</t>
  </si>
  <si>
    <t>Услуги электронной почты (электронный адрес)</t>
  </si>
  <si>
    <t xml:space="preserve">4.1. Расчет (обоснование) расходов на оплату услуг связи на 2020-2022 год </t>
  </si>
  <si>
    <t>Количество услуг перевозки</t>
  </si>
  <si>
    <t>Плата за перевозку (доставку) грузов (отправлений)</t>
  </si>
  <si>
    <t>4.2. Обоснование (расчет) расходов на оплату транспортных услуг на 2020-2022 гг.</t>
  </si>
  <si>
    <t>Электроснабжение, всего</t>
  </si>
  <si>
    <t>в том числе по объектам:</t>
  </si>
  <si>
    <t>Теплоснабжение, всего</t>
  </si>
  <si>
    <t>Холодное водоснабжение, всего</t>
  </si>
  <si>
    <t>Газоснабжение, всего</t>
  </si>
  <si>
    <t>Ассенизация, всего:</t>
  </si>
  <si>
    <t xml:space="preserve">4.3. Обоснование (расчет)  расходов на оплату коммунальных услуг на 2020 год </t>
  </si>
  <si>
    <t>ДШИ</t>
  </si>
  <si>
    <t>Аренда недвижимого имущества</t>
  </si>
  <si>
    <t>Аренда движимого имущества</t>
  </si>
  <si>
    <t>Содержание объектов недвижимого имущества в чистоте:</t>
  </si>
  <si>
    <t>в том числе:                                                                                                       уборка снега, мусора</t>
  </si>
  <si>
    <t>вывоз снега, мусора, твердых бытовых и промышленных отходов</t>
  </si>
  <si>
    <t>дезинфекция, дезинсекция, дератизация, газация</t>
  </si>
  <si>
    <t>санитарно-гигиеническое обслуживание, мойка и чистка помещений, окон, натирка полов</t>
  </si>
  <si>
    <t>Содержание объектов движимого имущества в чистоте:</t>
  </si>
  <si>
    <t xml:space="preserve">в том числе:                                                                                                       мойка и чистка (химчистка) имущества (транспорта и.т.д.) </t>
  </si>
  <si>
    <t>прачечные услуги</t>
  </si>
  <si>
    <t>Ремонт (текущий и капитальный) имущества</t>
  </si>
  <si>
    <t>в том числе:                                                                                                       устранение неисправностей (восстановление работоспособности) объектов имущества</t>
  </si>
  <si>
    <t>поддержание технико-экономических и эксплуатационных объектов имущества</t>
  </si>
  <si>
    <t>Противопожарные мероприятия, с вязанные с содержанием имущества</t>
  </si>
  <si>
    <t xml:space="preserve">в том числе:                                                                                                       </t>
  </si>
  <si>
    <t>1.1. Обоснования (расчеты) расходов на оплату труда (на 2020-2022 год)</t>
  </si>
  <si>
    <t xml:space="preserve">Фонд оплаты труда в год, руб. </t>
  </si>
  <si>
    <t>1.2. Обоснования (расчеты) выплат персоналу при направлении в служебные командировки 2020-2022 года</t>
  </si>
  <si>
    <t xml:space="preserve">Сумма, руб. </t>
  </si>
  <si>
    <t xml:space="preserve">Общая сумма выплат, руб. </t>
  </si>
  <si>
    <t>Общая сумма выплат, руб.</t>
  </si>
  <si>
    <t xml:space="preserve">Сумма исчисленного налога, подлежащего уплате, руб. </t>
  </si>
  <si>
    <t>Всего, руб.</t>
  </si>
  <si>
    <t>Сумма, руб.</t>
  </si>
  <si>
    <t xml:space="preserve">4.5. Обоснование (расчет)  расходов на оплату работ, услуг по содержанию имущества на 2020-2022 года </t>
  </si>
  <si>
    <t>4.4. Обоснование (расчет)  расходов на оплату аренды имущества на 2020-2022 года</t>
  </si>
  <si>
    <t xml:space="preserve">3. Обоснование (расчет) расходов на уплату налогов, сборов и иных платежей  на 2020 -2022 года </t>
  </si>
  <si>
    <t>3.1. Обоснование (расчет) расходов на оплату налога на имущество на 2020-2022 года</t>
  </si>
  <si>
    <t xml:space="preserve">в том числе:                                                  компенсация дополнительных расходов, связанных с прожива-нием вне места постоянного жительства (суточных) </t>
  </si>
  <si>
    <t xml:space="preserve">4.6. Обоснование (расчет)  расходов на оплату прочих работ, услуг на  2020-2022 года </t>
  </si>
  <si>
    <t>Возмещение работникам расходов, связанных со служебными командировками</t>
  </si>
  <si>
    <t>Медицинские услуги и санитарно-эпидемиологические работы и услуги (не связанные с содержанием имущества)</t>
  </si>
  <si>
    <t>Подписка на периодические издания</t>
  </si>
  <si>
    <t>4.7. Расчет (обоснование) расходов на приобретение основных средств 2020-2022 года</t>
  </si>
  <si>
    <t>4.8. Расчет (обоснование) расходов на приобретение материальных запасов  за 2020 -2022 год</t>
  </si>
  <si>
    <t>Приобретение основных средств</t>
  </si>
  <si>
    <t>в том числе по группам объектов:</t>
  </si>
  <si>
    <t xml:space="preserve">Количество </t>
  </si>
  <si>
    <t>Средняя стоимость,  руб.</t>
  </si>
  <si>
    <t>Приобретение материалов</t>
  </si>
  <si>
    <t>в том числе по группам материалов:</t>
  </si>
  <si>
    <t>1.3. Обоснования (расчеты) выплат персоналу, за исключением фонда оплаты труда учреждения, лицам, привлекаемым согласно законодательству для выполнения отдельных полномочий 2020-2022 года</t>
  </si>
  <si>
    <t>Размер 
выплаты, руб 
на 1 человека в год</t>
  </si>
  <si>
    <t>Средства на питание (суточные)</t>
  </si>
  <si>
    <t>Проезд</t>
  </si>
  <si>
    <t>Проживание</t>
  </si>
  <si>
    <t>МАУ ДО "ДШИ им. С. Абдуллина" МР Зианчуринский район РБ</t>
  </si>
  <si>
    <t>Приложение №  5
к Требованиям к плану финансово-хозяйственной деятельности государственного (муниципального) учреждения, утвержденным приказом Министерства финансов Российской Федерации  от ______________ 2018 г. № _____</t>
  </si>
  <si>
    <t xml:space="preserve">               Предложение по изменению показателей плана финансового хозяйственной деятельности по средствам бюджета муниципального района Зианчуринский район Республики Башкортостан</t>
  </si>
  <si>
    <t>Муниципальное автономное учреждение дополнительного образования "Детская школа искусств имени С. Абдуллина"муниципального района Зианчуринский район  Республики Башкортостан</t>
  </si>
  <si>
    <t>757</t>
  </si>
  <si>
    <t xml:space="preserve"> Администрация  муниципального района Зианчуринский район Республики Башкортостан</t>
  </si>
  <si>
    <t>Сумма изменений ПФХД (+) увеличение, (-) уменьшение, руб.коп.</t>
  </si>
  <si>
    <t>в том числе муниципальным услугам</t>
  </si>
  <si>
    <t>субсидии на иные цели</t>
  </si>
  <si>
    <t>ПОСТУПЛЕНИЯ</t>
  </si>
  <si>
    <t>ВЫПЛАТЫ</t>
  </si>
  <si>
    <t>в том числе</t>
  </si>
  <si>
    <t>поступления от граждан за оказание платных услуг</t>
  </si>
  <si>
    <t>безвозмездные поступления, целевые средства и гранты</t>
  </si>
  <si>
    <t>иные поступления</t>
  </si>
  <si>
    <t>Типографические услуги</t>
  </si>
  <si>
    <t>Сумма исчисленного налога, подлежащего уплате, руб.</t>
  </si>
  <si>
    <t>Повышение квалификации</t>
  </si>
  <si>
    <t>Хозяйственные товары</t>
  </si>
  <si>
    <t>Строительные материалы (краски, колер и т.д.)</t>
  </si>
  <si>
    <t>Прочие оборотные запасы (материалы) (хоз.товары, канцел.товары)</t>
  </si>
  <si>
    <t>Прочие материальные запасы однократного применения (призы, БСО)</t>
  </si>
  <si>
    <t>Орг техника</t>
  </si>
  <si>
    <r>
      <t xml:space="preserve">Источник финансового обеспечения: </t>
    </r>
    <r>
      <rPr>
        <b/>
        <u/>
        <sz val="11"/>
        <color indexed="8"/>
        <rFont val="Times New Roman"/>
        <family val="1"/>
        <charset val="204"/>
      </rPr>
      <t>приносящая доход деятельность</t>
    </r>
  </si>
  <si>
    <r>
      <t xml:space="preserve">Источник финансового обеспечения - </t>
    </r>
    <r>
      <rPr>
        <b/>
        <sz val="11"/>
        <color rgb="FF000000"/>
        <rFont val="Times New Roman"/>
        <family val="1"/>
        <charset val="204"/>
      </rPr>
      <t>приносящая доход деятельность</t>
    </r>
  </si>
  <si>
    <t xml:space="preserve">в том числе:                                                                                                                      мойка и чистка (химчистка) имущества (транспорта и.т.д.) </t>
  </si>
  <si>
    <t>в том числе:                                                                                                                        уборка снега, мусора</t>
  </si>
  <si>
    <t xml:space="preserve">в том числе:                                                                       компенсация дополнительных расходов, связанных с проживанием вне места постоянного жительства (суточных) </t>
  </si>
  <si>
    <t xml:space="preserve">в том числе:                                                                         компенсация дополнительных расходов, связанных с проживанием вне места постоянного жительства (суточных) </t>
  </si>
  <si>
    <t>социальные пособия и компенсации персоналу в денежной форме</t>
  </si>
  <si>
    <t>0222004969</t>
  </si>
  <si>
    <t>________________                       Акбутин Т.Б.</t>
  </si>
  <si>
    <t>(на 2020г. и плановый период 2021 и 2022 годов*)</t>
  </si>
  <si>
    <t>район Республики Башкортостан</t>
  </si>
  <si>
    <r>
      <t xml:space="preserve">Орган, осуществляющий функции и полномочия учредителя  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 xml:space="preserve">Муниципальное казенное учреждение "Отдел культуры Администрации  муниципального района Зианчуринский </t>
    </r>
  </si>
  <si>
    <t>30000000057570000131</t>
  </si>
  <si>
    <t>30000000057570000121</t>
  </si>
  <si>
    <t>111211</t>
  </si>
  <si>
    <t>013-112205</t>
  </si>
  <si>
    <t>03</t>
  </si>
  <si>
    <t>011-1122</t>
  </si>
  <si>
    <t>07030120242390111211</t>
  </si>
  <si>
    <t>070301202S2050111211</t>
  </si>
  <si>
    <t>07030120242390111266</t>
  </si>
  <si>
    <t>070301208423901122212</t>
  </si>
  <si>
    <t>07030120842390112226</t>
  </si>
  <si>
    <t>07030120842390113226</t>
  </si>
  <si>
    <t xml:space="preserve"> в том числе:
на выплаты по оплате труда</t>
  </si>
  <si>
    <t>07030120242390119213</t>
  </si>
  <si>
    <t>119213</t>
  </si>
  <si>
    <t>070301202S2050119213</t>
  </si>
  <si>
    <t>07030120242390851291</t>
  </si>
  <si>
    <t>850291</t>
  </si>
  <si>
    <t>07030180242390852291</t>
  </si>
  <si>
    <t>244ХХХ</t>
  </si>
  <si>
    <t>07030120242390244221</t>
  </si>
  <si>
    <t>07030120242390244223.1</t>
  </si>
  <si>
    <t>07030120242390244223.4</t>
  </si>
  <si>
    <t>07030120242390244223.6</t>
  </si>
  <si>
    <t>07030120242390244223.7</t>
  </si>
  <si>
    <t>07030120242390244225.1</t>
  </si>
  <si>
    <t>07030120242390244225.2</t>
  </si>
  <si>
    <t>07030120242390244225.6</t>
  </si>
  <si>
    <t>07030120242390244226.7</t>
  </si>
  <si>
    <t>07030120242390244226.8</t>
  </si>
  <si>
    <t>07030120242390244226.10</t>
  </si>
  <si>
    <t>07030180242390244344</t>
  </si>
  <si>
    <t>07030180242390244349</t>
  </si>
  <si>
    <t>07030180242390244346</t>
  </si>
  <si>
    <t>07030180242390244312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</si>
</sst>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000"/>
    <numFmt numFmtId="166" formatCode="_-* #,##0.00,_₽_-;\-* #,##0.00,_₽_-;_-* \-??\ _₽_-;_-@_-"/>
    <numFmt numFmtId="167" formatCode="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sz val="8.3000000000000007"/>
      <name val="Times New Roman"/>
      <family val="1"/>
      <charset val="204"/>
    </font>
    <font>
      <sz val="12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u/>
      <sz val="10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1A1A1A"/>
      </left>
      <right/>
      <top style="thin">
        <color rgb="FF1A1A1A"/>
      </top>
      <bottom/>
      <diagonal/>
    </border>
    <border>
      <left/>
      <right/>
      <top style="thin">
        <color rgb="FF1A1A1A"/>
      </top>
      <bottom/>
      <diagonal/>
    </border>
    <border>
      <left/>
      <right style="thin">
        <color indexed="64"/>
      </right>
      <top style="thin">
        <color rgb="FF1A1A1A"/>
      </top>
      <bottom/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rgb="FF33333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43" fontId="26" fillId="0" borderId="0" applyFont="0" applyFill="0" applyBorder="0" applyAlignment="0" applyProtection="0"/>
    <xf numFmtId="0" fontId="37" fillId="0" borderId="0"/>
  </cellStyleXfs>
  <cellXfs count="1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0" fontId="1" fillId="0" borderId="0" xfId="3" applyFont="1"/>
    <xf numFmtId="0" fontId="6" fillId="0" borderId="0" xfId="3" applyFont="1"/>
    <xf numFmtId="0" fontId="12" fillId="0" borderId="0" xfId="3" applyFont="1" applyFill="1"/>
    <xf numFmtId="0" fontId="5" fillId="0" borderId="0" xfId="3" applyFont="1" applyAlignment="1">
      <alignment vertical="center"/>
    </xf>
    <xf numFmtId="0" fontId="1" fillId="0" borderId="0" xfId="3" applyFont="1" applyFill="1"/>
    <xf numFmtId="0" fontId="1" fillId="2" borderId="0" xfId="3" applyFont="1" applyFill="1"/>
    <xf numFmtId="0" fontId="0" fillId="0" borderId="0" xfId="0" applyAlignment="1"/>
    <xf numFmtId="0" fontId="10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4" fillId="0" borderId="17" xfId="0" applyFont="1" applyFill="1" applyBorder="1" applyAlignment="1"/>
    <xf numFmtId="0" fontId="16" fillId="0" borderId="0" xfId="0" applyFont="1" applyAlignment="1">
      <alignment horizontal="center"/>
    </xf>
    <xf numFmtId="0" fontId="4" fillId="0" borderId="18" xfId="0" applyFont="1" applyFill="1" applyBorder="1" applyAlignment="1">
      <alignment horizontal="center"/>
    </xf>
    <xf numFmtId="164" fontId="18" fillId="2" borderId="0" xfId="4" applyNumberFormat="1" applyFont="1" applyFill="1" applyBorder="1" applyAlignment="1">
      <alignment horizontal="right" vertical="center" wrapText="1"/>
    </xf>
    <xf numFmtId="49" fontId="18" fillId="2" borderId="15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7" xfId="3" applyFont="1" applyBorder="1"/>
    <xf numFmtId="0" fontId="6" fillId="0" borderId="8" xfId="3" applyFont="1" applyBorder="1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19" fillId="0" borderId="20" xfId="3" applyFont="1" applyBorder="1" applyAlignment="1">
      <alignment horizontal="center" vertical="center" wrapText="1"/>
    </xf>
    <xf numFmtId="0" fontId="19" fillId="0" borderId="21" xfId="3" applyFont="1" applyBorder="1" applyAlignment="1">
      <alignment horizontal="center" vertical="center" wrapText="1"/>
    </xf>
    <xf numFmtId="0" fontId="19" fillId="0" borderId="1" xfId="3" applyFont="1" applyBorder="1" applyAlignment="1">
      <alignment vertical="center" wrapText="1"/>
    </xf>
    <xf numFmtId="0" fontId="19" fillId="0" borderId="22" xfId="3" applyFont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0" borderId="22" xfId="3" applyFont="1" applyBorder="1" applyAlignment="1">
      <alignment vertical="center" wrapText="1"/>
    </xf>
    <xf numFmtId="0" fontId="19" fillId="0" borderId="23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0" fontId="19" fillId="2" borderId="22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left" vertical="center" wrapText="1" indent="3"/>
    </xf>
    <xf numFmtId="0" fontId="20" fillId="2" borderId="9" xfId="3" applyFont="1" applyFill="1" applyBorder="1" applyAlignment="1">
      <alignment horizontal="left" vertical="center" wrapText="1" indent="3"/>
    </xf>
    <xf numFmtId="0" fontId="19" fillId="0" borderId="22" xfId="3" applyFont="1" applyBorder="1" applyAlignment="1">
      <alignment horizontal="center" wrapText="1"/>
    </xf>
    <xf numFmtId="0" fontId="21" fillId="0" borderId="1" xfId="3" applyFont="1" applyBorder="1" applyAlignment="1">
      <alignment vertical="center" wrapText="1"/>
    </xf>
    <xf numFmtId="0" fontId="21" fillId="0" borderId="22" xfId="3" applyFont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21" fillId="0" borderId="22" xfId="3" applyFont="1" applyFill="1" applyBorder="1" applyAlignment="1">
      <alignment horizontal="center" vertical="center" wrapText="1"/>
    </xf>
    <xf numFmtId="0" fontId="25" fillId="0" borderId="0" xfId="3" applyFont="1"/>
    <xf numFmtId="0" fontId="4" fillId="0" borderId="0" xfId="0" applyFont="1" applyFill="1" applyAlignment="1">
      <alignment horizontal="right" indent="1"/>
    </xf>
    <xf numFmtId="0" fontId="4" fillId="0" borderId="0" xfId="0" applyFont="1" applyFill="1" applyBorder="1" applyAlignment="1">
      <alignment horizontal="right" wrapText="1" indent="1"/>
    </xf>
    <xf numFmtId="164" fontId="4" fillId="2" borderId="0" xfId="4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left"/>
    </xf>
    <xf numFmtId="0" fontId="8" fillId="0" borderId="0" xfId="3" applyFont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20" fillId="2" borderId="9" xfId="3" applyFont="1" applyFill="1" applyBorder="1" applyAlignment="1">
      <alignment horizontal="left" vertical="center" wrapText="1" indent="3"/>
    </xf>
    <xf numFmtId="0" fontId="19" fillId="0" borderId="1" xfId="3" applyFont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9" fillId="0" borderId="1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49" fontId="20" fillId="2" borderId="31" xfId="3" applyNumberFormat="1" applyFont="1" applyFill="1" applyBorder="1" applyAlignment="1">
      <alignment horizontal="center" vertical="center" wrapText="1"/>
    </xf>
    <xf numFmtId="49" fontId="20" fillId="2" borderId="32" xfId="3" applyNumberFormat="1" applyFont="1" applyFill="1" applyBorder="1" applyAlignment="1">
      <alignment horizontal="center" vertical="center" wrapText="1"/>
    </xf>
    <xf numFmtId="0" fontId="20" fillId="2" borderId="32" xfId="3" applyFont="1" applyFill="1" applyBorder="1" applyAlignment="1">
      <alignment horizontal="center" vertical="center" wrapText="1"/>
    </xf>
    <xf numFmtId="0" fontId="20" fillId="2" borderId="32" xfId="3" applyFont="1" applyFill="1" applyBorder="1" applyAlignment="1">
      <alignment horizontal="center" wrapText="1"/>
    </xf>
    <xf numFmtId="0" fontId="20" fillId="2" borderId="33" xfId="3" applyFont="1" applyFill="1" applyBorder="1" applyAlignment="1">
      <alignment horizontal="center" vertical="center" wrapText="1"/>
    </xf>
    <xf numFmtId="0" fontId="22" fillId="2" borderId="32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2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4" fillId="0" borderId="0" xfId="0" applyFont="1" applyAlignment="1">
      <alignment horizontal="right"/>
    </xf>
    <xf numFmtId="0" fontId="29" fillId="0" borderId="0" xfId="0" applyFont="1" applyFill="1"/>
    <xf numFmtId="0" fontId="4" fillId="0" borderId="0" xfId="0" applyFont="1" applyFill="1"/>
    <xf numFmtId="0" fontId="31" fillId="0" borderId="0" xfId="0" applyFont="1" applyFill="1"/>
    <xf numFmtId="0" fontId="32" fillId="0" borderId="0" xfId="0" applyFont="1" applyFill="1" applyAlignment="1"/>
    <xf numFmtId="0" fontId="33" fillId="0" borderId="0" xfId="0" applyFont="1" applyFill="1" applyAlignment="1"/>
    <xf numFmtId="0" fontId="3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32" fillId="0" borderId="0" xfId="0" applyFont="1"/>
    <xf numFmtId="0" fontId="4" fillId="0" borderId="0" xfId="0" applyFont="1" applyAlignment="1"/>
    <xf numFmtId="0" fontId="32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34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0" fillId="2" borderId="0" xfId="0" applyNumberFormat="1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right" wrapText="1"/>
    </xf>
    <xf numFmtId="0" fontId="29" fillId="2" borderId="0" xfId="0" applyNumberFormat="1" applyFont="1" applyFill="1" applyBorder="1" applyAlignment="1">
      <alignment horizontal="left"/>
    </xf>
    <xf numFmtId="0" fontId="29" fillId="2" borderId="0" xfId="0" applyNumberFormat="1" applyFont="1" applyFill="1" applyBorder="1" applyAlignment="1"/>
    <xf numFmtId="0" fontId="39" fillId="2" borderId="0" xfId="0" applyFont="1" applyFill="1"/>
    <xf numFmtId="0" fontId="3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10" fillId="2" borderId="0" xfId="0" applyNumberFormat="1" applyFont="1" applyFill="1"/>
    <xf numFmtId="0" fontId="10" fillId="2" borderId="0" xfId="0" applyFont="1" applyFill="1" applyBorder="1"/>
    <xf numFmtId="0" fontId="39" fillId="2" borderId="0" xfId="0" applyFont="1" applyFill="1" applyBorder="1"/>
    <xf numFmtId="0" fontId="36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/>
    <xf numFmtId="0" fontId="40" fillId="2" borderId="0" xfId="0" applyFont="1" applyFill="1"/>
    <xf numFmtId="0" fontId="41" fillId="2" borderId="0" xfId="0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2" borderId="0" xfId="6" applyFont="1" applyFill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/>
    </xf>
    <xf numFmtId="43" fontId="10" fillId="2" borderId="0" xfId="5" applyFont="1" applyFill="1" applyAlignment="1"/>
    <xf numFmtId="0" fontId="10" fillId="2" borderId="0" xfId="5" applyNumberFormat="1" applyFont="1" applyFill="1" applyAlignment="1"/>
    <xf numFmtId="0" fontId="36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36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/>
    <xf numFmtId="0" fontId="38" fillId="2" borderId="0" xfId="6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0" fillId="2" borderId="0" xfId="0" applyFill="1"/>
    <xf numFmtId="0" fontId="36" fillId="2" borderId="0" xfId="0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 wrapText="1"/>
    </xf>
    <xf numFmtId="0" fontId="36" fillId="2" borderId="0" xfId="0" applyFont="1" applyFill="1" applyAlignment="1">
      <alignment wrapText="1"/>
    </xf>
    <xf numFmtId="0" fontId="10" fillId="2" borderId="7" xfId="0" applyFont="1" applyFill="1" applyBorder="1" applyAlignment="1">
      <alignment vertical="center" wrapText="1"/>
    </xf>
    <xf numFmtId="165" fontId="10" fillId="2" borderId="7" xfId="0" applyNumberFormat="1" applyFont="1" applyFill="1" applyBorder="1" applyAlignment="1">
      <alignment vertical="center" wrapText="1"/>
    </xf>
    <xf numFmtId="49" fontId="10" fillId="2" borderId="7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/>
    <xf numFmtId="0" fontId="36" fillId="2" borderId="0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/>
    <xf numFmtId="49" fontId="36" fillId="2" borderId="0" xfId="0" applyNumberFormat="1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0" fontId="39" fillId="2" borderId="0" xfId="0" applyFont="1" applyFill="1" applyAlignment="1"/>
    <xf numFmtId="0" fontId="39" fillId="2" borderId="7" xfId="0" applyFont="1" applyFill="1" applyBorder="1" applyAlignment="1"/>
    <xf numFmtId="49" fontId="10" fillId="2" borderId="7" xfId="0" applyNumberFormat="1" applyFont="1" applyFill="1" applyBorder="1" applyAlignment="1">
      <alignment horizont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36" fillId="2" borderId="0" xfId="0" applyFont="1" applyFill="1" applyBorder="1" applyAlignment="1">
      <alignment horizontal="right" vertical="center" wrapText="1"/>
    </xf>
    <xf numFmtId="0" fontId="49" fillId="0" borderId="0" xfId="3" applyFont="1" applyBorder="1" applyAlignment="1">
      <alignment horizontal="left"/>
    </xf>
    <xf numFmtId="49" fontId="4" fillId="0" borderId="17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0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wrapText="1"/>
    </xf>
    <xf numFmtId="0" fontId="10" fillId="2" borderId="1" xfId="3" applyFont="1" applyFill="1" applyBorder="1"/>
    <xf numFmtId="0" fontId="8" fillId="0" borderId="1" xfId="3" applyFont="1" applyBorder="1"/>
    <xf numFmtId="0" fontId="28" fillId="0" borderId="0" xfId="0" applyNumberFormat="1" applyFont="1" applyBorder="1" applyAlignment="1">
      <alignment horizontal="left"/>
    </xf>
    <xf numFmtId="0" fontId="36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top"/>
    </xf>
    <xf numFmtId="0" fontId="19" fillId="0" borderId="1" xfId="3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wrapText="1"/>
    </xf>
    <xf numFmtId="0" fontId="52" fillId="2" borderId="0" xfId="0" applyFont="1" applyFill="1"/>
    <xf numFmtId="0" fontId="29" fillId="2" borderId="0" xfId="0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0" fontId="39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vertical="center"/>
    </xf>
    <xf numFmtId="0" fontId="39" fillId="2" borderId="7" xfId="0" applyFont="1" applyFill="1" applyBorder="1" applyAlignment="1">
      <alignment vertical="center"/>
    </xf>
    <xf numFmtId="0" fontId="39" fillId="2" borderId="14" xfId="0" applyFont="1" applyFill="1" applyBorder="1" applyAlignment="1">
      <alignment vertical="center"/>
    </xf>
    <xf numFmtId="0" fontId="36" fillId="2" borderId="55" xfId="0" applyFont="1" applyFill="1" applyBorder="1" applyAlignment="1">
      <alignment horizontal="left" vertical="center" wrapText="1"/>
    </xf>
    <xf numFmtId="49" fontId="29" fillId="2" borderId="6" xfId="0" applyNumberFormat="1" applyFont="1" applyFill="1" applyBorder="1" applyAlignment="1">
      <alignment vertical="center" wrapText="1"/>
    </xf>
    <xf numFmtId="49" fontId="29" fillId="2" borderId="7" xfId="0" applyNumberFormat="1" applyFont="1" applyFill="1" applyBorder="1" applyAlignment="1">
      <alignment vertical="center" wrapText="1"/>
    </xf>
    <xf numFmtId="49" fontId="29" fillId="2" borderId="33" xfId="0" applyNumberFormat="1" applyFont="1" applyFill="1" applyBorder="1" applyAlignment="1">
      <alignment vertical="center" wrapText="1"/>
    </xf>
    <xf numFmtId="49" fontId="29" fillId="2" borderId="14" xfId="0" applyNumberFormat="1" applyFont="1" applyFill="1" applyBorder="1" applyAlignment="1">
      <alignment vertical="center" wrapText="1"/>
    </xf>
    <xf numFmtId="0" fontId="39" fillId="2" borderId="40" xfId="0" applyFont="1" applyFill="1" applyBorder="1" applyAlignment="1">
      <alignment vertical="center"/>
    </xf>
    <xf numFmtId="0" fontId="39" fillId="2" borderId="41" xfId="0" applyFont="1" applyFill="1" applyBorder="1" applyAlignment="1">
      <alignment vertical="center"/>
    </xf>
    <xf numFmtId="0" fontId="39" fillId="2" borderId="42" xfId="0" applyFont="1" applyFill="1" applyBorder="1" applyAlignment="1">
      <alignment vertical="center"/>
    </xf>
    <xf numFmtId="49" fontId="29" fillId="2" borderId="40" xfId="0" applyNumberFormat="1" applyFont="1" applyFill="1" applyBorder="1" applyAlignment="1">
      <alignment vertical="center" wrapText="1"/>
    </xf>
    <xf numFmtId="49" fontId="29" fillId="2" borderId="41" xfId="0" applyNumberFormat="1" applyFont="1" applyFill="1" applyBorder="1" applyAlignment="1">
      <alignment vertical="center" wrapText="1"/>
    </xf>
    <xf numFmtId="0" fontId="55" fillId="2" borderId="0" xfId="0" applyFont="1" applyFill="1" applyBorder="1"/>
    <xf numFmtId="0" fontId="27" fillId="2" borderId="0" xfId="0" applyFont="1" applyFill="1" applyBorder="1" applyAlignment="1">
      <alignment vertical="center" wrapText="1"/>
    </xf>
    <xf numFmtId="0" fontId="54" fillId="0" borderId="0" xfId="0" applyFont="1"/>
    <xf numFmtId="0" fontId="27" fillId="2" borderId="0" xfId="0" applyFont="1" applyFill="1" applyBorder="1" applyAlignment="1">
      <alignment vertical="center" textRotation="90" wrapText="1"/>
    </xf>
    <xf numFmtId="0" fontId="8" fillId="0" borderId="0" xfId="3" applyFont="1" applyFill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0" fontId="20" fillId="2" borderId="10" xfId="3" applyFont="1" applyFill="1" applyBorder="1" applyAlignment="1">
      <alignment horizontal="left" vertical="center" wrapText="1" indent="1"/>
    </xf>
    <xf numFmtId="0" fontId="20" fillId="2" borderId="9" xfId="3" applyFont="1" applyFill="1" applyBorder="1" applyAlignment="1">
      <alignment horizontal="left" vertical="center" wrapText="1" indent="1"/>
    </xf>
    <xf numFmtId="0" fontId="23" fillId="0" borderId="1" xfId="3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/>
    </xf>
    <xf numFmtId="1" fontId="19" fillId="0" borderId="1" xfId="3" applyNumberFormat="1" applyFont="1" applyBorder="1" applyAlignment="1">
      <alignment vertical="center" wrapText="1"/>
    </xf>
    <xf numFmtId="2" fontId="19" fillId="0" borderId="1" xfId="3" applyNumberFormat="1" applyFont="1" applyFill="1" applyBorder="1" applyAlignment="1">
      <alignment vertical="center" wrapText="1"/>
    </xf>
    <xf numFmtId="2" fontId="21" fillId="0" borderId="1" xfId="3" applyNumberFormat="1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21" fillId="0" borderId="1" xfId="3" applyNumberFormat="1" applyFont="1" applyFill="1" applyBorder="1" applyAlignment="1">
      <alignment horizontal="right" vertical="center" wrapText="1"/>
    </xf>
    <xf numFmtId="2" fontId="21" fillId="0" borderId="1" xfId="3" applyNumberFormat="1" applyFont="1" applyFill="1" applyBorder="1" applyAlignment="1">
      <alignment horizontal="right" vertical="center" wrapText="1"/>
    </xf>
    <xf numFmtId="2" fontId="19" fillId="0" borderId="1" xfId="3" applyNumberFormat="1" applyFont="1" applyBorder="1" applyAlignment="1">
      <alignment vertical="center" wrapText="1"/>
    </xf>
    <xf numFmtId="0" fontId="24" fillId="0" borderId="24" xfId="3" applyFont="1" applyBorder="1" applyAlignment="1">
      <alignment horizontal="center" vertical="center" wrapText="1"/>
    </xf>
    <xf numFmtId="0" fontId="52" fillId="2" borderId="0" xfId="0" applyFont="1" applyFill="1" applyBorder="1"/>
    <xf numFmtId="49" fontId="29" fillId="2" borderId="60" xfId="0" applyNumberFormat="1" applyFont="1" applyFill="1" applyBorder="1" applyAlignment="1">
      <alignment horizontal="center" vertical="center" wrapText="1"/>
    </xf>
    <xf numFmtId="49" fontId="29" fillId="2" borderId="61" xfId="0" applyNumberFormat="1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/>
    </xf>
    <xf numFmtId="49" fontId="36" fillId="2" borderId="58" xfId="0" applyNumberFormat="1" applyFont="1" applyFill="1" applyBorder="1" applyAlignment="1">
      <alignment horizontal="right" vertical="center" wrapText="1"/>
    </xf>
    <xf numFmtId="49" fontId="36" fillId="2" borderId="41" xfId="0" applyNumberFormat="1" applyFont="1" applyFill="1" applyBorder="1" applyAlignment="1">
      <alignment horizontal="right" vertical="center" wrapText="1"/>
    </xf>
    <xf numFmtId="0" fontId="19" fillId="0" borderId="1" xfId="3" applyFont="1" applyFill="1" applyBorder="1" applyAlignment="1">
      <alignment horizontal="right" vertical="center" wrapText="1"/>
    </xf>
    <xf numFmtId="0" fontId="19" fillId="0" borderId="10" xfId="3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2" borderId="0" xfId="3" applyFont="1" applyFill="1" applyAlignment="1">
      <alignment horizontal="center"/>
    </xf>
    <xf numFmtId="16" fontId="20" fillId="2" borderId="32" xfId="3" applyNumberFormat="1" applyFont="1" applyFill="1" applyBorder="1" applyAlignment="1">
      <alignment horizontal="center" vertical="center" wrapText="1"/>
    </xf>
    <xf numFmtId="2" fontId="10" fillId="0" borderId="0" xfId="0" applyNumberFormat="1" applyFont="1"/>
    <xf numFmtId="0" fontId="60" fillId="2" borderId="0" xfId="0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2" fontId="60" fillId="0" borderId="0" xfId="0" applyNumberFormat="1" applyFont="1" applyAlignment="1">
      <alignment vertical="center" wrapText="1"/>
    </xf>
    <xf numFmtId="1" fontId="59" fillId="4" borderId="70" xfId="0" applyNumberFormat="1" applyFont="1" applyFill="1" applyBorder="1" applyAlignment="1">
      <alignment horizontal="center" vertical="center" wrapText="1"/>
    </xf>
    <xf numFmtId="1" fontId="59" fillId="2" borderId="70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70" xfId="0" applyFont="1" applyBorder="1" applyAlignment="1">
      <alignment horizontal="center" vertical="center" wrapText="1"/>
    </xf>
    <xf numFmtId="0" fontId="59" fillId="0" borderId="70" xfId="0" applyFont="1" applyBorder="1" applyAlignment="1">
      <alignment horizontal="center" vertical="center" wrapText="1"/>
    </xf>
    <xf numFmtId="0" fontId="59" fillId="0" borderId="70" xfId="0" applyFont="1" applyBorder="1" applyAlignment="1">
      <alignment vertical="center" wrapText="1"/>
    </xf>
    <xf numFmtId="0" fontId="59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/>
    <xf numFmtId="1" fontId="59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59" fillId="0" borderId="7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2" fontId="60" fillId="0" borderId="0" xfId="0" applyNumberFormat="1" applyFont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left" vertical="center" wrapText="1"/>
    </xf>
    <xf numFmtId="166" fontId="64" fillId="0" borderId="0" xfId="5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5" fillId="0" borderId="0" xfId="0" applyFont="1" applyAlignment="1">
      <alignment vertical="center" wrapText="1"/>
    </xf>
    <xf numFmtId="0" fontId="60" fillId="0" borderId="86" xfId="0" applyFont="1" applyBorder="1" applyAlignment="1">
      <alignment horizontal="center" vertical="center" wrapText="1"/>
    </xf>
    <xf numFmtId="2" fontId="66" fillId="0" borderId="1" xfId="5" applyNumberFormat="1" applyFont="1" applyBorder="1" applyAlignment="1" applyProtection="1">
      <alignment horizontal="center" vertical="center" wrapText="1"/>
    </xf>
    <xf numFmtId="2" fontId="10" fillId="0" borderId="1" xfId="5" applyNumberFormat="1" applyFont="1" applyBorder="1" applyAlignment="1" applyProtection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166" fontId="64" fillId="0" borderId="1" xfId="5" applyNumberFormat="1" applyFont="1" applyBorder="1" applyAlignment="1" applyProtection="1">
      <alignment horizontal="center" vertical="center" wrapText="1"/>
    </xf>
    <xf numFmtId="0" fontId="60" fillId="0" borderId="0" xfId="0" applyFont="1" applyFill="1" applyBorder="1" applyAlignment="1">
      <alignment wrapText="1"/>
    </xf>
    <xf numFmtId="0" fontId="60" fillId="0" borderId="0" xfId="0" applyFont="1"/>
    <xf numFmtId="0" fontId="62" fillId="0" borderId="70" xfId="0" applyFont="1" applyBorder="1" applyAlignment="1">
      <alignment horizontal="center" vertical="center" wrapText="1"/>
    </xf>
    <xf numFmtId="0" fontId="62" fillId="3" borderId="7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2" fontId="36" fillId="4" borderId="0" xfId="0" applyNumberFormat="1" applyFont="1" applyFill="1" applyBorder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2" fontId="59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23" fillId="0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2" fontId="64" fillId="0" borderId="1" xfId="5" applyNumberFormat="1" applyFont="1" applyBorder="1" applyAlignment="1" applyProtection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horizontal="center" vertical="center" wrapText="1"/>
    </xf>
    <xf numFmtId="2" fontId="64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1" fontId="65" fillId="0" borderId="1" xfId="0" applyNumberFormat="1" applyFont="1" applyBorder="1" applyAlignment="1">
      <alignment horizontal="center" vertical="center" wrapText="1"/>
    </xf>
    <xf numFmtId="2" fontId="65" fillId="0" borderId="1" xfId="5" applyNumberFormat="1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36" fillId="0" borderId="1" xfId="5" applyNumberFormat="1" applyFont="1" applyBorder="1" applyAlignment="1" applyProtection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1" fillId="0" borderId="70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62" fillId="0" borderId="71" xfId="0" applyFont="1" applyBorder="1" applyAlignment="1">
      <alignment horizontal="center" vertical="center" wrapText="1"/>
    </xf>
    <xf numFmtId="0" fontId="62" fillId="3" borderId="86" xfId="0" applyFont="1" applyFill="1" applyBorder="1" applyAlignment="1">
      <alignment vertical="center" wrapText="1"/>
    </xf>
    <xf numFmtId="0" fontId="62" fillId="3" borderId="1" xfId="0" applyFont="1" applyFill="1" applyBorder="1" applyAlignment="1">
      <alignment vertical="center" wrapText="1"/>
    </xf>
    <xf numFmtId="2" fontId="62" fillId="3" borderId="70" xfId="0" applyNumberFormat="1" applyFont="1" applyFill="1" applyBorder="1" applyAlignment="1">
      <alignment vertical="center" wrapText="1"/>
    </xf>
    <xf numFmtId="2" fontId="62" fillId="3" borderId="72" xfId="0" applyNumberFormat="1" applyFont="1" applyFill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0" fillId="0" borderId="0" xfId="0" applyFont="1"/>
    <xf numFmtId="0" fontId="59" fillId="2" borderId="0" xfId="0" applyFont="1" applyFill="1" applyBorder="1" applyAlignment="1">
      <alignment horizontal="left" vertical="center" wrapText="1"/>
    </xf>
    <xf numFmtId="0" fontId="59" fillId="4" borderId="0" xfId="0" applyFont="1" applyFill="1" applyBorder="1" applyAlignment="1">
      <alignment horizontal="center" vertical="center" wrapText="1"/>
    </xf>
    <xf numFmtId="1" fontId="59" fillId="4" borderId="0" xfId="0" applyNumberFormat="1" applyFont="1" applyFill="1" applyBorder="1" applyAlignment="1">
      <alignment horizontal="center" vertical="center" wrapText="1"/>
    </xf>
    <xf numFmtId="1" fontId="59" fillId="2" borderId="0" xfId="0" applyNumberFormat="1" applyFont="1" applyFill="1" applyBorder="1" applyAlignment="1">
      <alignment horizontal="center" vertical="center" wrapText="1"/>
    </xf>
    <xf numFmtId="1" fontId="59" fillId="4" borderId="0" xfId="0" applyNumberFormat="1" applyFont="1" applyFill="1" applyBorder="1" applyAlignment="1">
      <alignment horizontal="right" vertical="center" wrapText="1"/>
    </xf>
    <xf numFmtId="0" fontId="6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indent="9"/>
    </xf>
    <xf numFmtId="0" fontId="65" fillId="0" borderId="9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64" fillId="0" borderId="0" xfId="0" applyNumberFormat="1" applyFont="1" applyBorder="1" applyAlignment="1">
      <alignment horizontal="center" vertical="center" wrapText="1"/>
    </xf>
    <xf numFmtId="1" fontId="65" fillId="0" borderId="0" xfId="5" applyNumberFormat="1" applyFont="1" applyBorder="1" applyAlignment="1" applyProtection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167" fontId="10" fillId="0" borderId="1" xfId="5" applyNumberFormat="1" applyFont="1" applyBorder="1" applyAlignment="1" applyProtection="1">
      <alignment vertical="center" wrapText="1"/>
    </xf>
    <xf numFmtId="2" fontId="36" fillId="0" borderId="1" xfId="5" applyNumberFormat="1" applyFont="1" applyBorder="1" applyAlignment="1" applyProtection="1">
      <alignment vertical="center" wrapText="1"/>
    </xf>
    <xf numFmtId="0" fontId="6" fillId="0" borderId="0" xfId="0" applyFont="1"/>
    <xf numFmtId="167" fontId="36" fillId="0" borderId="1" xfId="5" applyNumberFormat="1" applyFont="1" applyBorder="1" applyAlignment="1" applyProtection="1">
      <alignment vertical="center" wrapText="1"/>
    </xf>
    <xf numFmtId="1" fontId="63" fillId="0" borderId="96" xfId="0" applyNumberFormat="1" applyFont="1" applyBorder="1" applyAlignment="1">
      <alignment horizontal="center" vertical="center" wrapText="1"/>
    </xf>
    <xf numFmtId="1" fontId="60" fillId="0" borderId="71" xfId="0" applyNumberFormat="1" applyFont="1" applyBorder="1" applyAlignment="1">
      <alignment horizontal="center" vertical="center" wrapText="1"/>
    </xf>
    <xf numFmtId="2" fontId="62" fillId="3" borderId="71" xfId="0" applyNumberFormat="1" applyFont="1" applyFill="1" applyBorder="1" applyAlignment="1">
      <alignment vertical="center" wrapText="1"/>
    </xf>
    <xf numFmtId="1" fontId="59" fillId="4" borderId="71" xfId="0" applyNumberFormat="1" applyFont="1" applyFill="1" applyBorder="1" applyAlignment="1">
      <alignment horizontal="right" vertical="center" wrapText="1"/>
    </xf>
    <xf numFmtId="1" fontId="63" fillId="0" borderId="9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indent="9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36" fillId="0" borderId="0" xfId="0" applyNumberFormat="1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/>
    <xf numFmtId="2" fontId="9" fillId="0" borderId="1" xfId="0" applyNumberFormat="1" applyFont="1" applyBorder="1"/>
    <xf numFmtId="1" fontId="9" fillId="0" borderId="1" xfId="0" applyNumberFormat="1" applyFont="1" applyBorder="1"/>
    <xf numFmtId="1" fontId="36" fillId="0" borderId="99" xfId="5" applyNumberFormat="1" applyFont="1" applyBorder="1" applyAlignment="1" applyProtection="1">
      <alignment horizontal="right" vertical="center"/>
    </xf>
    <xf numFmtId="1" fontId="10" fillId="0" borderId="99" xfId="5" applyNumberFormat="1" applyFont="1" applyBorder="1" applyAlignment="1" applyProtection="1">
      <alignment horizontal="right" vertical="center"/>
    </xf>
    <xf numFmtId="1" fontId="64" fillId="0" borderId="10" xfId="5" applyNumberFormat="1" applyFont="1" applyBorder="1" applyAlignment="1" applyProtection="1">
      <alignment horizontal="right" vertical="center" wrapText="1"/>
    </xf>
    <xf numFmtId="1" fontId="8" fillId="0" borderId="1" xfId="0" applyNumberFormat="1" applyFont="1" applyBorder="1"/>
    <xf numFmtId="0" fontId="61" fillId="0" borderId="70" xfId="0" applyFont="1" applyBorder="1" applyAlignment="1">
      <alignment vertical="center" wrapText="1"/>
    </xf>
    <xf numFmtId="0" fontId="61" fillId="0" borderId="70" xfId="0" applyFont="1" applyBorder="1" applyAlignment="1">
      <alignment horizontal="left" vertical="center" wrapText="1" indent="2"/>
    </xf>
    <xf numFmtId="0" fontId="69" fillId="0" borderId="0" xfId="0" applyFont="1"/>
    <xf numFmtId="1" fontId="59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64" fillId="0" borderId="10" xfId="0" applyNumberFormat="1" applyFont="1" applyBorder="1" applyAlignment="1">
      <alignment horizontal="center" vertical="center" wrapText="1"/>
    </xf>
    <xf numFmtId="0" fontId="61" fillId="0" borderId="70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1" fontId="19" fillId="0" borderId="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71" fillId="2" borderId="32" xfId="3" applyFont="1" applyFill="1" applyBorder="1" applyAlignment="1">
      <alignment horizontal="center" vertical="center" wrapText="1"/>
    </xf>
    <xf numFmtId="0" fontId="70" fillId="0" borderId="1" xfId="3" applyFont="1" applyBorder="1" applyAlignment="1">
      <alignment horizontal="center" vertical="center" wrapText="1"/>
    </xf>
    <xf numFmtId="0" fontId="70" fillId="2" borderId="1" xfId="3" applyFont="1" applyFill="1" applyBorder="1" applyAlignment="1">
      <alignment horizontal="center" vertical="center" wrapText="1"/>
    </xf>
    <xf numFmtId="0" fontId="72" fillId="0" borderId="0" xfId="3" applyFont="1"/>
    <xf numFmtId="0" fontId="59" fillId="0" borderId="10" xfId="0" applyFont="1" applyBorder="1" applyAlignment="1">
      <alignment horizontal="center" vertical="center" wrapText="1"/>
    </xf>
    <xf numFmtId="2" fontId="36" fillId="0" borderId="11" xfId="5" applyNumberFormat="1" applyFont="1" applyBorder="1" applyAlignment="1" applyProtection="1">
      <alignment horizontal="center" vertical="center" wrapText="1"/>
    </xf>
    <xf numFmtId="2" fontId="36" fillId="0" borderId="10" xfId="5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8" fillId="0" borderId="77" xfId="0" applyNumberFormat="1" applyFont="1" applyBorder="1" applyAlignment="1">
      <alignment horizontal="center"/>
    </xf>
    <xf numFmtId="2" fontId="8" fillId="0" borderId="90" xfId="0" applyNumberFormat="1" applyFont="1" applyBorder="1" applyAlignment="1">
      <alignment horizontal="center"/>
    </xf>
    <xf numFmtId="2" fontId="8" fillId="0" borderId="55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77" xfId="0" applyNumberFormat="1" applyFont="1" applyBorder="1" applyAlignment="1">
      <alignment horizontal="center" vertical="center"/>
    </xf>
    <xf numFmtId="2" fontId="8" fillId="0" borderId="90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2" borderId="0" xfId="3" applyFont="1" applyFill="1" applyAlignment="1">
      <alignment horizontal="center"/>
    </xf>
    <xf numFmtId="2" fontId="59" fillId="4" borderId="70" xfId="0" applyNumberFormat="1" applyFont="1" applyFill="1" applyBorder="1" applyAlignment="1">
      <alignment horizontal="center" vertical="center" wrapText="1"/>
    </xf>
    <xf numFmtId="2" fontId="21" fillId="0" borderId="2" xfId="3" applyNumberFormat="1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/>
    </xf>
    <xf numFmtId="49" fontId="19" fillId="2" borderId="1" xfId="3" applyNumberFormat="1" applyFont="1" applyFill="1" applyBorder="1" applyAlignment="1">
      <alignment horizontal="center" vertical="center" wrapText="1"/>
    </xf>
    <xf numFmtId="49" fontId="19" fillId="2" borderId="3" xfId="3" applyNumberFormat="1" applyFont="1" applyFill="1" applyBorder="1" applyAlignment="1">
      <alignment horizontal="center" vertical="center" wrapText="1"/>
    </xf>
    <xf numFmtId="49" fontId="8" fillId="2" borderId="0" xfId="3" applyNumberFormat="1" applyFont="1" applyFill="1"/>
    <xf numFmtId="49" fontId="3" fillId="0" borderId="0" xfId="0" applyNumberFormat="1" applyFo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49" fontId="8" fillId="0" borderId="0" xfId="3" applyNumberFormat="1" applyFont="1" applyBorder="1" applyAlignment="1">
      <alignment horizontal="left"/>
    </xf>
    <xf numFmtId="49" fontId="8" fillId="2" borderId="0" xfId="3" applyNumberFormat="1" applyFont="1" applyFill="1" applyAlignment="1">
      <alignment horizontal="center"/>
    </xf>
    <xf numFmtId="49" fontId="24" fillId="2" borderId="4" xfId="3" applyNumberFormat="1" applyFont="1" applyFill="1" applyBorder="1" applyAlignment="1">
      <alignment horizontal="center" vertical="center" wrapText="1"/>
    </xf>
    <xf numFmtId="49" fontId="19" fillId="0" borderId="20" xfId="3" applyNumberFormat="1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 vertical="center" wrapText="1"/>
    </xf>
    <xf numFmtId="49" fontId="21" fillId="2" borderId="1" xfId="3" applyNumberFormat="1" applyFont="1" applyFill="1" applyBorder="1" applyAlignment="1">
      <alignment horizontal="center" vertical="center" wrapText="1"/>
    </xf>
    <xf numFmtId="49" fontId="20" fillId="2" borderId="1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/>
    <xf numFmtId="49" fontId="8" fillId="0" borderId="0" xfId="3" applyNumberFormat="1" applyFont="1"/>
    <xf numFmtId="49" fontId="17" fillId="0" borderId="0" xfId="0" applyNumberFormat="1" applyFont="1" applyAlignment="1"/>
    <xf numFmtId="49" fontId="8" fillId="0" borderId="0" xfId="3" applyNumberFormat="1" applyFont="1" applyAlignment="1">
      <alignment horizontal="center"/>
    </xf>
    <xf numFmtId="49" fontId="24" fillId="0" borderId="4" xfId="3" applyNumberFormat="1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 wrapText="1"/>
    </xf>
    <xf numFmtId="49" fontId="19" fillId="0" borderId="2" xfId="3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Border="1"/>
    <xf numFmtId="49" fontId="19" fillId="0" borderId="106" xfId="3" applyNumberFormat="1" applyFont="1" applyFill="1" applyBorder="1" applyAlignment="1">
      <alignment horizontal="center" vertical="center" wrapText="1"/>
    </xf>
    <xf numFmtId="0" fontId="73" fillId="0" borderId="0" xfId="3" applyFont="1"/>
    <xf numFmtId="0" fontId="74" fillId="0" borderId="0" xfId="3" applyFont="1"/>
    <xf numFmtId="2" fontId="21" fillId="2" borderId="1" xfId="3" applyNumberFormat="1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2" fontId="19" fillId="0" borderId="10" xfId="3" applyNumberFormat="1" applyFont="1" applyBorder="1" applyAlignment="1">
      <alignment vertical="center" wrapText="1"/>
    </xf>
    <xf numFmtId="2" fontId="0" fillId="0" borderId="11" xfId="0" applyNumberFormat="1" applyFont="1" applyBorder="1" applyAlignment="1">
      <alignment vertical="center" wrapText="1"/>
    </xf>
    <xf numFmtId="49" fontId="19" fillId="0" borderId="106" xfId="3" applyNumberFormat="1" applyFont="1" applyFill="1" applyBorder="1" applyAlignment="1">
      <alignment horizontal="center" vertical="center" wrapText="1"/>
    </xf>
    <xf numFmtId="49" fontId="19" fillId="0" borderId="5" xfId="3" applyNumberFormat="1" applyFont="1" applyFill="1" applyBorder="1" applyAlignment="1">
      <alignment horizontal="center" vertical="center" wrapText="1"/>
    </xf>
    <xf numFmtId="2" fontId="19" fillId="0" borderId="10" xfId="3" applyNumberFormat="1" applyFont="1" applyBorder="1" applyAlignment="1">
      <alignment horizontal="right" vertical="center" wrapText="1"/>
    </xf>
    <xf numFmtId="2" fontId="19" fillId="0" borderId="11" xfId="3" applyNumberFormat="1" applyFont="1" applyBorder="1" applyAlignment="1">
      <alignment horizontal="right" vertical="center" wrapText="1"/>
    </xf>
    <xf numFmtId="0" fontId="20" fillId="2" borderId="105" xfId="3" applyFont="1" applyFill="1" applyBorder="1" applyAlignment="1">
      <alignment horizontal="center" vertical="center" wrapText="1"/>
    </xf>
    <xf numFmtId="0" fontId="20" fillId="2" borderId="54" xfId="3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2" fontId="21" fillId="0" borderId="10" xfId="3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0" fontId="21" fillId="0" borderId="10" xfId="3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1" fillId="0" borderId="10" xfId="3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20" fillId="2" borderId="10" xfId="3" applyFont="1" applyFill="1" applyBorder="1" applyAlignment="1">
      <alignment horizontal="left" vertical="center" wrapText="1" indent="3"/>
    </xf>
    <xf numFmtId="0" fontId="20" fillId="2" borderId="9" xfId="3" applyFont="1" applyFill="1" applyBorder="1" applyAlignment="1">
      <alignment horizontal="left" vertical="center" wrapText="1" indent="3"/>
    </xf>
    <xf numFmtId="0" fontId="20" fillId="2" borderId="10" xfId="3" applyFont="1" applyFill="1" applyBorder="1" applyAlignment="1">
      <alignment horizontal="left" vertical="center" wrapText="1" indent="5"/>
    </xf>
    <xf numFmtId="0" fontId="20" fillId="2" borderId="9" xfId="3" applyFont="1" applyFill="1" applyBorder="1" applyAlignment="1">
      <alignment horizontal="left" vertical="center" wrapText="1" indent="5"/>
    </xf>
    <xf numFmtId="0" fontId="19" fillId="2" borderId="10" xfId="3" applyFont="1" applyFill="1" applyBorder="1" applyAlignment="1">
      <alignment horizontal="left" vertical="center" wrapText="1" indent="3"/>
    </xf>
    <xf numFmtId="0" fontId="19" fillId="2" borderId="9" xfId="3" applyFont="1" applyFill="1" applyBorder="1" applyAlignment="1">
      <alignment horizontal="left" vertical="center" wrapText="1" indent="3"/>
    </xf>
    <xf numFmtId="0" fontId="20" fillId="2" borderId="10" xfId="3" applyFont="1" applyFill="1" applyBorder="1" applyAlignment="1">
      <alignment horizontal="left" vertical="center" wrapText="1" indent="1"/>
    </xf>
    <xf numFmtId="0" fontId="20" fillId="2" borderId="9" xfId="3" applyFont="1" applyFill="1" applyBorder="1" applyAlignment="1">
      <alignment horizontal="left" vertical="center" wrapText="1" indent="1"/>
    </xf>
    <xf numFmtId="0" fontId="19" fillId="0" borderId="10" xfId="3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right" vertical="center" wrapText="1"/>
    </xf>
    <xf numFmtId="0" fontId="19" fillId="0" borderId="11" xfId="3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57" fillId="2" borderId="10" xfId="3" applyFont="1" applyFill="1" applyBorder="1" applyAlignment="1">
      <alignment horizontal="left" vertical="center" wrapText="1" indent="1"/>
    </xf>
    <xf numFmtId="0" fontId="57" fillId="2" borderId="9" xfId="3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8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56" fillId="0" borderId="10" xfId="3" applyFont="1" applyBorder="1" applyAlignment="1">
      <alignment vertical="center" wrapText="1"/>
    </xf>
    <xf numFmtId="0" fontId="56" fillId="0" borderId="11" xfId="3" applyFont="1" applyBorder="1" applyAlignment="1">
      <alignment vertical="center" wrapText="1"/>
    </xf>
    <xf numFmtId="0" fontId="19" fillId="0" borderId="11" xfId="3" applyFont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45" xfId="3" applyFont="1" applyFill="1" applyBorder="1" applyAlignment="1">
      <alignment vertical="center" wrapText="1"/>
    </xf>
    <xf numFmtId="0" fontId="20" fillId="2" borderId="45" xfId="3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0" fillId="0" borderId="7" xfId="0" applyBorder="1" applyAlignment="1"/>
    <xf numFmtId="0" fontId="15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24" fillId="2" borderId="12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13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49" fontId="24" fillId="2" borderId="4" xfId="3" applyNumberFormat="1" applyFont="1" applyFill="1" applyBorder="1" applyAlignment="1">
      <alignment horizontal="center" vertical="center" wrapText="1"/>
    </xf>
    <xf numFmtId="49" fontId="24" fillId="2" borderId="5" xfId="3" applyNumberFormat="1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3" applyFont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 wrapText="1" indent="1"/>
    </xf>
    <xf numFmtId="0" fontId="3" fillId="0" borderId="26" xfId="0" applyFont="1" applyFill="1" applyBorder="1" applyAlignment="1">
      <alignment horizontal="right" vertical="center" wrapText="1" inden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21" fillId="2" borderId="10" xfId="3" applyFont="1" applyFill="1" applyBorder="1" applyAlignment="1">
      <alignment vertical="center" wrapText="1"/>
    </xf>
    <xf numFmtId="0" fontId="21" fillId="2" borderId="9" xfId="3" applyFont="1" applyFill="1" applyBorder="1" applyAlignment="1">
      <alignment vertical="center" wrapText="1"/>
    </xf>
    <xf numFmtId="0" fontId="21" fillId="2" borderId="45" xfId="3" applyFont="1" applyFill="1" applyBorder="1" applyAlignment="1">
      <alignment vertical="center" wrapText="1"/>
    </xf>
    <xf numFmtId="0" fontId="19" fillId="2" borderId="45" xfId="3" applyFont="1" applyFill="1" applyBorder="1" applyAlignment="1">
      <alignment horizontal="left" vertical="center" wrapText="1" indent="3"/>
    </xf>
    <xf numFmtId="0" fontId="19" fillId="2" borderId="10" xfId="3" applyFont="1" applyFill="1" applyBorder="1" applyAlignment="1">
      <alignment horizontal="left" vertical="center" wrapText="1" indent="5"/>
    </xf>
    <xf numFmtId="0" fontId="19" fillId="2" borderId="9" xfId="3" applyFont="1" applyFill="1" applyBorder="1" applyAlignment="1">
      <alignment horizontal="left" vertical="center" wrapText="1" indent="5"/>
    </xf>
    <xf numFmtId="0" fontId="19" fillId="2" borderId="45" xfId="3" applyFont="1" applyFill="1" applyBorder="1" applyAlignment="1">
      <alignment horizontal="left" vertical="center" wrapText="1" indent="5"/>
    </xf>
    <xf numFmtId="0" fontId="20" fillId="2" borderId="10" xfId="3" applyFont="1" applyFill="1" applyBorder="1" applyAlignment="1">
      <alignment horizontal="left" vertical="center" wrapText="1" indent="2"/>
    </xf>
    <xf numFmtId="0" fontId="20" fillId="2" borderId="9" xfId="3" applyFont="1" applyFill="1" applyBorder="1" applyAlignment="1">
      <alignment horizontal="left" vertical="center" wrapText="1" indent="2"/>
    </xf>
    <xf numFmtId="0" fontId="20" fillId="2" borderId="11" xfId="3" applyFont="1" applyFill="1" applyBorder="1" applyAlignment="1">
      <alignment horizontal="left" vertical="center" wrapText="1" indent="2"/>
    </xf>
    <xf numFmtId="0" fontId="8" fillId="0" borderId="0" xfId="3" applyFont="1" applyFill="1" applyBorder="1" applyAlignment="1">
      <alignment horizontal="left" vertical="center" wrapText="1"/>
    </xf>
    <xf numFmtId="0" fontId="8" fillId="0" borderId="10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20" fillId="2" borderId="45" xfId="3" applyFont="1" applyFill="1" applyBorder="1" applyAlignment="1">
      <alignment horizontal="left" vertical="center" wrapText="1" indent="3"/>
    </xf>
    <xf numFmtId="0" fontId="19" fillId="2" borderId="10" xfId="3" applyFont="1" applyFill="1" applyBorder="1" applyAlignment="1">
      <alignment horizontal="left" vertical="center" wrapText="1" indent="2"/>
    </xf>
    <xf numFmtId="0" fontId="19" fillId="2" borderId="9" xfId="3" applyFont="1" applyFill="1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3"/>
    </xf>
    <xf numFmtId="0" fontId="19" fillId="0" borderId="10" xfId="3" applyFont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left" vertical="center" wrapText="1"/>
    </xf>
    <xf numFmtId="0" fontId="21" fillId="2" borderId="9" xfId="3" applyFont="1" applyFill="1" applyBorder="1" applyAlignment="1">
      <alignment horizontal="left" vertical="center" wrapText="1"/>
    </xf>
    <xf numFmtId="0" fontId="19" fillId="0" borderId="29" xfId="3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0" fillId="2" borderId="102" xfId="3" applyFont="1" applyFill="1" applyBorder="1" applyAlignment="1">
      <alignment horizontal="left" vertical="center" wrapText="1" indent="3"/>
    </xf>
    <xf numFmtId="0" fontId="20" fillId="2" borderId="103" xfId="3" applyFont="1" applyFill="1" applyBorder="1" applyAlignment="1">
      <alignment horizontal="left" vertical="center" wrapText="1" indent="3"/>
    </xf>
    <xf numFmtId="0" fontId="20" fillId="2" borderId="104" xfId="3" applyFont="1" applyFill="1" applyBorder="1" applyAlignment="1">
      <alignment horizontal="left" vertical="center" wrapText="1" indent="3"/>
    </xf>
    <xf numFmtId="0" fontId="20" fillId="2" borderId="55" xfId="3" applyFont="1" applyFill="1" applyBorder="1" applyAlignment="1">
      <alignment horizontal="left" vertical="center" wrapText="1" indent="3"/>
    </xf>
    <xf numFmtId="0" fontId="20" fillId="2" borderId="0" xfId="3" applyFont="1" applyFill="1" applyBorder="1" applyAlignment="1">
      <alignment horizontal="left" vertical="center" wrapText="1" indent="3"/>
    </xf>
    <xf numFmtId="0" fontId="20" fillId="2" borderId="26" xfId="3" applyFont="1" applyFill="1" applyBorder="1" applyAlignment="1">
      <alignment horizontal="left" vertical="center" wrapText="1" indent="3"/>
    </xf>
    <xf numFmtId="0" fontId="20" fillId="2" borderId="6" xfId="3" applyFont="1" applyFill="1" applyBorder="1" applyAlignment="1">
      <alignment horizontal="left" vertical="center" wrapText="1" indent="3"/>
    </xf>
    <xf numFmtId="0" fontId="20" fillId="2" borderId="7" xfId="3" applyFont="1" applyFill="1" applyBorder="1" applyAlignment="1">
      <alignment horizontal="left" vertical="center" wrapText="1" indent="3"/>
    </xf>
    <xf numFmtId="0" fontId="20" fillId="2" borderId="46" xfId="3" applyFont="1" applyFill="1" applyBorder="1" applyAlignment="1">
      <alignment horizontal="left" vertical="center" wrapText="1" indent="3"/>
    </xf>
    <xf numFmtId="0" fontId="20" fillId="2" borderId="76" xfId="3" applyFont="1" applyFill="1" applyBorder="1" applyAlignment="1">
      <alignment horizontal="left" vertical="center" wrapText="1" indent="3"/>
    </xf>
    <xf numFmtId="0" fontId="19" fillId="0" borderId="10" xfId="3" applyFont="1" applyBorder="1" applyAlignment="1">
      <alignment horizontal="right" vertical="center" wrapText="1"/>
    </xf>
    <xf numFmtId="0" fontId="19" fillId="0" borderId="11" xfId="3" applyFont="1" applyBorder="1" applyAlignment="1">
      <alignment horizontal="right" vertical="center" wrapText="1"/>
    </xf>
    <xf numFmtId="0" fontId="8" fillId="2" borderId="0" xfId="3" applyFont="1" applyFill="1" applyAlignment="1">
      <alignment horizontal="center"/>
    </xf>
    <xf numFmtId="0" fontId="20" fillId="2" borderId="10" xfId="3" applyFont="1" applyFill="1" applyBorder="1" applyAlignment="1">
      <alignment horizontal="left" vertical="top" wrapText="1" indent="3"/>
    </xf>
    <xf numFmtId="0" fontId="20" fillId="2" borderId="9" xfId="3" applyFont="1" applyFill="1" applyBorder="1" applyAlignment="1">
      <alignment horizontal="left" vertical="top" wrapText="1" indent="3"/>
    </xf>
    <xf numFmtId="0" fontId="20" fillId="2" borderId="10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45" xfId="3" applyFont="1" applyFill="1" applyBorder="1" applyAlignment="1">
      <alignment horizontal="left" vertical="center" wrapText="1"/>
    </xf>
    <xf numFmtId="0" fontId="19" fillId="2" borderId="10" xfId="3" applyFont="1" applyFill="1" applyBorder="1" applyAlignment="1">
      <alignment horizontal="left" vertical="center" wrapText="1" indent="1"/>
    </xf>
    <xf numFmtId="0" fontId="19" fillId="2" borderId="9" xfId="3" applyFont="1" applyFill="1" applyBorder="1" applyAlignment="1">
      <alignment horizontal="left" vertical="center" wrapText="1" indent="1"/>
    </xf>
    <xf numFmtId="0" fontId="53" fillId="0" borderId="0" xfId="0" applyFont="1" applyAlignment="1">
      <alignment horizontal="right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0" fillId="0" borderId="26" xfId="0" applyBorder="1" applyAlignment="1"/>
    <xf numFmtId="0" fontId="24" fillId="0" borderId="27" xfId="3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0" xfId="0" applyFont="1" applyFill="1" applyAlignment="1">
      <alignment horizontal="right" indent="1"/>
    </xf>
    <xf numFmtId="0" fontId="0" fillId="0" borderId="26" xfId="0" applyBorder="1" applyAlignment="1">
      <alignment horizontal="right" indent="1"/>
    </xf>
    <xf numFmtId="0" fontId="20" fillId="2" borderId="10" xfId="0" applyFont="1" applyFill="1" applyBorder="1" applyAlignment="1">
      <alignment horizontal="left" vertical="center" wrapText="1" indent="2"/>
    </xf>
    <xf numFmtId="0" fontId="20" fillId="2" borderId="9" xfId="0" applyFont="1" applyFill="1" applyBorder="1" applyAlignment="1">
      <alignment horizontal="left" vertical="center" wrapText="1" indent="2"/>
    </xf>
    <xf numFmtId="0" fontId="10" fillId="0" borderId="7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/>
    </xf>
    <xf numFmtId="0" fontId="36" fillId="0" borderId="0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55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55" xfId="0" applyNumberFormat="1" applyFont="1" applyBorder="1" applyAlignment="1">
      <alignment horizontal="right"/>
    </xf>
    <xf numFmtId="0" fontId="0" fillId="0" borderId="0" xfId="0" applyBorder="1"/>
    <xf numFmtId="49" fontId="10" fillId="0" borderId="7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center" vertical="top" wrapText="1"/>
    </xf>
    <xf numFmtId="0" fontId="0" fillId="0" borderId="7" xfId="0" applyBorder="1"/>
    <xf numFmtId="0" fontId="10" fillId="0" borderId="29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30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left" wrapText="1" indent="1"/>
    </xf>
    <xf numFmtId="0" fontId="10" fillId="0" borderId="9" xfId="0" applyNumberFormat="1" applyFont="1" applyBorder="1" applyAlignment="1">
      <alignment horizontal="left" indent="1"/>
    </xf>
    <xf numFmtId="49" fontId="10" fillId="0" borderId="32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49" fontId="36" fillId="0" borderId="10" xfId="0" applyNumberFormat="1" applyFont="1" applyBorder="1" applyAlignment="1">
      <alignment horizontal="center"/>
    </xf>
    <xf numFmtId="49" fontId="36" fillId="0" borderId="9" xfId="0" applyNumberFormat="1" applyFont="1" applyBorder="1" applyAlignment="1">
      <alignment horizontal="center"/>
    </xf>
    <xf numFmtId="49" fontId="36" fillId="0" borderId="11" xfId="0" applyNumberFormat="1" applyFont="1" applyBorder="1" applyAlignment="1">
      <alignment horizontal="center"/>
    </xf>
    <xf numFmtId="0" fontId="36" fillId="0" borderId="10" xfId="0" applyNumberFormat="1" applyFont="1" applyBorder="1" applyAlignment="1">
      <alignment horizontal="left"/>
    </xf>
    <xf numFmtId="0" fontId="36" fillId="0" borderId="9" xfId="0" applyNumberFormat="1" applyFont="1" applyBorder="1" applyAlignment="1">
      <alignment horizontal="left"/>
    </xf>
    <xf numFmtId="49" fontId="36" fillId="0" borderId="31" xfId="0" applyNumberFormat="1" applyFont="1" applyBorder="1" applyAlignment="1">
      <alignment horizontal="center"/>
    </xf>
    <xf numFmtId="49" fontId="36" fillId="0" borderId="43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left" wrapText="1" indent="2"/>
    </xf>
    <xf numFmtId="0" fontId="10" fillId="0" borderId="9" xfId="0" applyNumberFormat="1" applyFont="1" applyBorder="1" applyAlignment="1">
      <alignment horizontal="left" indent="2"/>
    </xf>
    <xf numFmtId="0" fontId="10" fillId="0" borderId="10" xfId="0" applyNumberFormat="1" applyFont="1" applyBorder="1" applyAlignment="1">
      <alignment horizontal="left" wrapText="1" indent="3"/>
    </xf>
    <xf numFmtId="0" fontId="10" fillId="0" borderId="9" xfId="0" applyNumberFormat="1" applyFont="1" applyBorder="1" applyAlignment="1">
      <alignment horizontal="left" indent="3"/>
    </xf>
    <xf numFmtId="49" fontId="10" fillId="0" borderId="34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left" wrapText="1" indent="4"/>
    </xf>
    <xf numFmtId="0" fontId="10" fillId="0" borderId="8" xfId="0" applyNumberFormat="1" applyFont="1" applyBorder="1" applyAlignment="1">
      <alignment horizontal="left" indent="4"/>
    </xf>
    <xf numFmtId="0" fontId="10" fillId="0" borderId="53" xfId="0" applyNumberFormat="1" applyFont="1" applyBorder="1" applyAlignment="1">
      <alignment horizontal="left" indent="4"/>
    </xf>
    <xf numFmtId="49" fontId="10" fillId="0" borderId="68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left" wrapText="1" indent="4"/>
    </xf>
    <xf numFmtId="0" fontId="10" fillId="0" borderId="7" xfId="0" applyNumberFormat="1" applyFont="1" applyBorder="1" applyAlignment="1">
      <alignment horizontal="left" indent="4"/>
    </xf>
    <xf numFmtId="0" fontId="10" fillId="0" borderId="10" xfId="0" applyNumberFormat="1" applyFont="1" applyBorder="1" applyAlignment="1">
      <alignment horizontal="left" wrapText="1"/>
    </xf>
    <xf numFmtId="0" fontId="10" fillId="0" borderId="9" xfId="0" applyNumberFormat="1" applyFont="1" applyBorder="1" applyAlignment="1">
      <alignment horizontal="left"/>
    </xf>
    <xf numFmtId="49" fontId="10" fillId="0" borderId="58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42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8" xfId="0" applyNumberFormat="1" applyFont="1" applyBorder="1" applyAlignment="1">
      <alignment horizontal="center" vertical="top"/>
    </xf>
    <xf numFmtId="0" fontId="19" fillId="2" borderId="12" xfId="3" applyFont="1" applyFill="1" applyBorder="1" applyAlignment="1">
      <alignment horizontal="left" vertical="center" wrapText="1" indent="2"/>
    </xf>
    <xf numFmtId="0" fontId="19" fillId="2" borderId="8" xfId="3" applyFont="1" applyFill="1" applyBorder="1" applyAlignment="1">
      <alignment horizontal="left" vertical="center" wrapText="1" indent="2"/>
    </xf>
    <xf numFmtId="0" fontId="19" fillId="2" borderId="53" xfId="3" applyFont="1" applyFill="1" applyBorder="1" applyAlignment="1">
      <alignment horizontal="left" vertical="center" wrapText="1" indent="2"/>
    </xf>
    <xf numFmtId="0" fontId="19" fillId="2" borderId="6" xfId="3" applyFont="1" applyFill="1" applyBorder="1" applyAlignment="1">
      <alignment horizontal="left" vertical="center" wrapText="1" indent="2"/>
    </xf>
    <xf numFmtId="0" fontId="19" fillId="2" borderId="7" xfId="3" applyFont="1" applyFill="1" applyBorder="1" applyAlignment="1">
      <alignment horizontal="left" vertical="center" wrapText="1" indent="2"/>
    </xf>
    <xf numFmtId="0" fontId="19" fillId="2" borderId="46" xfId="3" applyFont="1" applyFill="1" applyBorder="1" applyAlignment="1">
      <alignment horizontal="left" vertical="center" wrapText="1" indent="2"/>
    </xf>
    <xf numFmtId="0" fontId="20" fillId="2" borderId="52" xfId="3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 indent="2"/>
    </xf>
    <xf numFmtId="0" fontId="10" fillId="2" borderId="8" xfId="0" applyFont="1" applyFill="1" applyBorder="1" applyAlignment="1">
      <alignment horizontal="left" vertical="center" wrapText="1" indent="2"/>
    </xf>
    <xf numFmtId="0" fontId="10" fillId="2" borderId="53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10" fillId="2" borderId="7" xfId="0" applyFont="1" applyFill="1" applyBorder="1" applyAlignment="1">
      <alignment horizontal="left" vertical="center" wrapText="1" indent="2"/>
    </xf>
    <xf numFmtId="0" fontId="10" fillId="2" borderId="46" xfId="0" applyFont="1" applyFill="1" applyBorder="1" applyAlignment="1">
      <alignment horizontal="left" vertical="center" wrapText="1" indent="2"/>
    </xf>
    <xf numFmtId="0" fontId="70" fillId="2" borderId="10" xfId="3" applyFont="1" applyFill="1" applyBorder="1" applyAlignment="1">
      <alignment horizontal="left" vertical="center" wrapText="1" indent="3"/>
    </xf>
    <xf numFmtId="0" fontId="70" fillId="2" borderId="9" xfId="3" applyFont="1" applyFill="1" applyBorder="1" applyAlignment="1">
      <alignment horizontal="left" vertical="center" wrapText="1" indent="3"/>
    </xf>
    <xf numFmtId="0" fontId="70" fillId="2" borderId="45" xfId="3" applyFont="1" applyFill="1" applyBorder="1" applyAlignment="1">
      <alignment horizontal="left" vertical="center" wrapText="1" indent="3"/>
    </xf>
    <xf numFmtId="0" fontId="8" fillId="2" borderId="0" xfId="3" applyFont="1" applyFill="1" applyAlignment="1">
      <alignment horizontal="right"/>
    </xf>
    <xf numFmtId="0" fontId="19" fillId="2" borderId="45" xfId="3" applyFont="1" applyFill="1" applyBorder="1" applyAlignment="1">
      <alignment horizontal="left" vertical="center" wrapText="1" indent="2"/>
    </xf>
    <xf numFmtId="0" fontId="16" fillId="2" borderId="0" xfId="3" applyFont="1" applyFill="1" applyAlignment="1">
      <alignment horizontal="center"/>
    </xf>
    <xf numFmtId="0" fontId="16" fillId="0" borderId="3" xfId="0" applyFont="1" applyBorder="1" applyAlignment="1">
      <alignment horizontal="center"/>
    </xf>
    <xf numFmtId="0" fontId="24" fillId="2" borderId="1" xfId="3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 indent="2"/>
    </xf>
    <xf numFmtId="49" fontId="10" fillId="2" borderId="9" xfId="0" applyNumberFormat="1" applyFont="1" applyFill="1" applyBorder="1" applyAlignment="1">
      <alignment horizontal="left" vertical="center" wrapText="1" indent="2"/>
    </xf>
    <xf numFmtId="49" fontId="10" fillId="2" borderId="11" xfId="0" applyNumberFormat="1" applyFont="1" applyFill="1" applyBorder="1" applyAlignment="1">
      <alignment horizontal="left" vertical="center" wrapText="1" indent="2"/>
    </xf>
    <xf numFmtId="0" fontId="10" fillId="2" borderId="10" xfId="0" applyFont="1" applyFill="1" applyBorder="1" applyAlignment="1">
      <alignment horizontal="left" vertical="center" wrapText="1" indent="2"/>
    </xf>
    <xf numFmtId="0" fontId="10" fillId="2" borderId="9" xfId="0" applyFont="1" applyFill="1" applyBorder="1" applyAlignment="1">
      <alignment horizontal="left" vertical="center" wrapText="1" indent="2"/>
    </xf>
    <xf numFmtId="0" fontId="10" fillId="2" borderId="45" xfId="0" applyFont="1" applyFill="1" applyBorder="1" applyAlignment="1">
      <alignment horizontal="left" vertical="center" wrapText="1" indent="2"/>
    </xf>
    <xf numFmtId="49" fontId="10" fillId="2" borderId="45" xfId="0" applyNumberFormat="1" applyFont="1" applyFill="1" applyBorder="1" applyAlignment="1">
      <alignment horizontal="left" vertical="center" wrapText="1" indent="2"/>
    </xf>
    <xf numFmtId="0" fontId="20" fillId="2" borderId="12" xfId="3" applyFont="1" applyFill="1" applyBorder="1" applyAlignment="1">
      <alignment horizontal="left" vertical="center" wrapText="1" indent="3"/>
    </xf>
    <xf numFmtId="0" fontId="20" fillId="2" borderId="8" xfId="3" applyFont="1" applyFill="1" applyBorder="1" applyAlignment="1">
      <alignment horizontal="left" vertical="center" wrapText="1" indent="3"/>
    </xf>
    <xf numFmtId="0" fontId="20" fillId="2" borderId="53" xfId="3" applyFont="1" applyFill="1" applyBorder="1" applyAlignment="1">
      <alignment horizontal="left" vertical="center" wrapText="1" indent="3"/>
    </xf>
    <xf numFmtId="0" fontId="24" fillId="0" borderId="1" xfId="3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0" fillId="2" borderId="10" xfId="3" applyFont="1" applyFill="1" applyBorder="1" applyAlignment="1">
      <alignment horizontal="center" vertical="center" wrapText="1"/>
    </xf>
    <xf numFmtId="0" fontId="70" fillId="2" borderId="11" xfId="3" applyFont="1" applyFill="1" applyBorder="1" applyAlignment="1">
      <alignment horizontal="center" vertical="center" wrapText="1"/>
    </xf>
    <xf numFmtId="0" fontId="19" fillId="2" borderId="77" xfId="3" applyFont="1" applyFill="1" applyBorder="1" applyAlignment="1">
      <alignment horizontal="left" vertical="center" wrapText="1" indent="2"/>
    </xf>
    <xf numFmtId="0" fontId="19" fillId="2" borderId="81" xfId="3" applyFont="1" applyFill="1" applyBorder="1" applyAlignment="1">
      <alignment horizontal="left" vertical="center" wrapText="1" indent="2"/>
    </xf>
    <xf numFmtId="0" fontId="19" fillId="2" borderId="100" xfId="3" applyFont="1" applyFill="1" applyBorder="1" applyAlignment="1">
      <alignment horizontal="left" vertical="center" wrapText="1" indent="2"/>
    </xf>
    <xf numFmtId="0" fontId="19" fillId="2" borderId="55" xfId="3" applyFont="1" applyFill="1" applyBorder="1" applyAlignment="1">
      <alignment horizontal="left" vertical="center" wrapText="1" indent="2"/>
    </xf>
    <xf numFmtId="0" fontId="19" fillId="2" borderId="0" xfId="3" applyFont="1" applyFill="1" applyBorder="1" applyAlignment="1">
      <alignment horizontal="left" vertical="center" wrapText="1" indent="2"/>
    </xf>
    <xf numFmtId="0" fontId="19" fillId="2" borderId="26" xfId="3" applyFont="1" applyFill="1" applyBorder="1" applyAlignment="1">
      <alignment horizontal="left" vertical="center" wrapText="1" indent="2"/>
    </xf>
    <xf numFmtId="0" fontId="20" fillId="2" borderId="101" xfId="3" applyFont="1" applyFill="1" applyBorder="1" applyAlignment="1">
      <alignment horizontal="center" vertical="center" wrapText="1"/>
    </xf>
    <xf numFmtId="0" fontId="59" fillId="2" borderId="71" xfId="0" applyFont="1" applyFill="1" applyBorder="1" applyAlignment="1">
      <alignment horizontal="left" vertical="center" wrapText="1"/>
    </xf>
    <xf numFmtId="0" fontId="59" fillId="2" borderId="93" xfId="0" applyFont="1" applyFill="1" applyBorder="1" applyAlignment="1">
      <alignment horizontal="left" vertical="center" wrapText="1"/>
    </xf>
    <xf numFmtId="0" fontId="60" fillId="2" borderId="88" xfId="0" applyFont="1" applyFill="1" applyBorder="1" applyAlignment="1">
      <alignment horizontal="left" vertical="center" wrapText="1"/>
    </xf>
    <xf numFmtId="0" fontId="59" fillId="4" borderId="88" xfId="0" applyFont="1" applyFill="1" applyBorder="1" applyAlignment="1">
      <alignment horizontal="right" vertic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right" vertical="center" wrapText="1"/>
    </xf>
    <xf numFmtId="0" fontId="60" fillId="0" borderId="0" xfId="0" applyFont="1" applyBorder="1" applyAlignment="1">
      <alignment horizontal="left" vertical="center" wrapText="1" indent="9"/>
    </xf>
    <xf numFmtId="0" fontId="61" fillId="0" borderId="70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71" xfId="0" applyFont="1" applyBorder="1" applyAlignment="1">
      <alignment horizontal="center" vertical="center" wrapText="1"/>
    </xf>
    <xf numFmtId="0" fontId="60" fillId="0" borderId="72" xfId="0" applyFont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 wrapText="1"/>
    </xf>
    <xf numFmtId="0" fontId="61" fillId="0" borderId="71" xfId="0" applyFont="1" applyBorder="1" applyAlignment="1">
      <alignment horizontal="center" vertical="center" wrapText="1"/>
    </xf>
    <xf numFmtId="0" fontId="61" fillId="0" borderId="72" xfId="0" applyFont="1" applyBorder="1" applyAlignment="1">
      <alignment horizontal="center" vertical="center" wrapText="1"/>
    </xf>
    <xf numFmtId="0" fontId="61" fillId="0" borderId="73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74" xfId="0" applyFont="1" applyFill="1" applyBorder="1" applyAlignment="1">
      <alignment horizontal="right" vertical="center" wrapText="1"/>
    </xf>
    <xf numFmtId="0" fontId="59" fillId="0" borderId="71" xfId="0" applyFont="1" applyBorder="1" applyAlignment="1">
      <alignment horizontal="center" vertical="center" wrapText="1"/>
    </xf>
    <xf numFmtId="0" fontId="59" fillId="0" borderId="72" xfId="0" applyFont="1" applyBorder="1" applyAlignment="1">
      <alignment horizontal="center" vertical="center" wrapText="1"/>
    </xf>
    <xf numFmtId="0" fontId="59" fillId="0" borderId="73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1" fillId="0" borderId="71" xfId="0" applyFont="1" applyBorder="1" applyAlignment="1">
      <alignment horizontal="left" vertical="center" wrapText="1" indent="2"/>
    </xf>
    <xf numFmtId="0" fontId="61" fillId="0" borderId="73" xfId="0" applyFont="1" applyBorder="1" applyAlignment="1">
      <alignment horizontal="left" vertical="center" wrapText="1" indent="2"/>
    </xf>
    <xf numFmtId="1" fontId="60" fillId="0" borderId="1" xfId="0" applyNumberFormat="1" applyFont="1" applyBorder="1" applyAlignment="1">
      <alignment horizontal="center" vertical="center" wrapText="1"/>
    </xf>
    <xf numFmtId="0" fontId="63" fillId="0" borderId="71" xfId="0" applyFont="1" applyBorder="1" applyAlignment="1">
      <alignment horizontal="left" vertical="center" wrapText="1"/>
    </xf>
    <xf numFmtId="0" fontId="63" fillId="0" borderId="73" xfId="0" applyFont="1" applyBorder="1" applyAlignment="1">
      <alignment horizontal="left" vertical="center" wrapText="1"/>
    </xf>
    <xf numFmtId="0" fontId="63" fillId="0" borderId="75" xfId="0" applyFont="1" applyBorder="1" applyAlignment="1">
      <alignment horizontal="left" vertical="center" wrapText="1"/>
    </xf>
    <xf numFmtId="1" fontId="59" fillId="0" borderId="1" xfId="0" applyNumberFormat="1" applyFont="1" applyBorder="1" applyAlignment="1">
      <alignment horizontal="center" vertical="center" wrapText="1"/>
    </xf>
    <xf numFmtId="0" fontId="63" fillId="0" borderId="71" xfId="0" applyFont="1" applyBorder="1" applyAlignment="1">
      <alignment vertical="center" wrapText="1"/>
    </xf>
    <xf numFmtId="0" fontId="63" fillId="0" borderId="73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73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0" fontId="59" fillId="0" borderId="73" xfId="0" applyFont="1" applyBorder="1" applyAlignment="1">
      <alignment vertical="center" wrapText="1"/>
    </xf>
    <xf numFmtId="0" fontId="60" fillId="0" borderId="75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 indent="11"/>
    </xf>
    <xf numFmtId="0" fontId="65" fillId="0" borderId="10" xfId="0" applyFont="1" applyBorder="1" applyAlignment="1">
      <alignment horizontal="center" vertical="center" wrapText="1"/>
    </xf>
    <xf numFmtId="0" fontId="65" fillId="0" borderId="76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77" xfId="0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59" fillId="0" borderId="71" xfId="0" applyFont="1" applyBorder="1" applyAlignment="1">
      <alignment horizontal="left" vertical="center" wrapText="1"/>
    </xf>
    <xf numFmtId="0" fontId="59" fillId="0" borderId="73" xfId="0" applyFont="1" applyBorder="1" applyAlignment="1">
      <alignment horizontal="left" vertical="center" wrapText="1"/>
    </xf>
    <xf numFmtId="0" fontId="59" fillId="0" borderId="75" xfId="0" applyFont="1" applyBorder="1" applyAlignment="1">
      <alignment horizontal="left" vertical="center" wrapText="1"/>
    </xf>
    <xf numFmtId="0" fontId="68" fillId="0" borderId="0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left" vertical="center" wrapText="1" indent="1"/>
    </xf>
    <xf numFmtId="0" fontId="10" fillId="0" borderId="81" xfId="0" applyFont="1" applyBorder="1" applyAlignment="1">
      <alignment horizontal="left" vertical="center" wrapText="1" indent="1"/>
    </xf>
    <xf numFmtId="0" fontId="65" fillId="0" borderId="81" xfId="0" applyFont="1" applyBorder="1" applyAlignment="1">
      <alignment horizontal="center" vertical="center" wrapText="1"/>
    </xf>
    <xf numFmtId="2" fontId="10" fillId="0" borderId="81" xfId="5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65" fillId="0" borderId="6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2" fontId="10" fillId="0" borderId="7" xfId="5" applyNumberFormat="1" applyFont="1" applyBorder="1" applyAlignment="1" applyProtection="1">
      <alignment horizontal="center" vertical="center" wrapText="1"/>
    </xf>
    <xf numFmtId="0" fontId="65" fillId="0" borderId="9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1" xfId="5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10" fillId="0" borderId="76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2" fontId="10" fillId="0" borderId="76" xfId="5" applyNumberFormat="1" applyFont="1" applyBorder="1" applyAlignment="1" applyProtection="1">
      <alignment horizontal="center" vertical="center" wrapText="1"/>
    </xf>
    <xf numFmtId="0" fontId="10" fillId="0" borderId="77" xfId="0" applyFont="1" applyBorder="1" applyAlignment="1">
      <alignment horizontal="left" vertical="center" wrapText="1" indent="2"/>
    </xf>
    <xf numFmtId="0" fontId="10" fillId="0" borderId="81" xfId="0" applyFont="1" applyBorder="1" applyAlignment="1">
      <alignment horizontal="left" vertical="center" wrapText="1" indent="2"/>
    </xf>
    <xf numFmtId="0" fontId="10" fillId="0" borderId="78" xfId="0" applyFont="1" applyBorder="1" applyAlignment="1">
      <alignment horizontal="left" vertical="center" wrapText="1" indent="2"/>
    </xf>
    <xf numFmtId="2" fontId="10" fillId="0" borderId="77" xfId="5" applyNumberFormat="1" applyFont="1" applyBorder="1" applyAlignment="1" applyProtection="1">
      <alignment horizontal="center" vertical="center" wrapText="1"/>
    </xf>
    <xf numFmtId="0" fontId="10" fillId="0" borderId="77" xfId="0" applyFont="1" applyBorder="1" applyAlignment="1">
      <alignment horizontal="left" vertical="center" wrapText="1" indent="3"/>
    </xf>
    <xf numFmtId="0" fontId="10" fillId="0" borderId="81" xfId="0" applyFont="1" applyBorder="1" applyAlignment="1">
      <alignment horizontal="left" vertical="center" wrapText="1" indent="3"/>
    </xf>
    <xf numFmtId="0" fontId="10" fillId="0" borderId="6" xfId="0" applyFont="1" applyBorder="1" applyAlignment="1">
      <alignment horizontal="left" vertical="center" wrapText="1" indent="3"/>
    </xf>
    <xf numFmtId="0" fontId="10" fillId="0" borderId="7" xfId="0" applyFont="1" applyBorder="1" applyAlignment="1">
      <alignment horizontal="left" vertical="center" wrapText="1" indent="3"/>
    </xf>
    <xf numFmtId="0" fontId="65" fillId="0" borderId="10" xfId="0" applyFont="1" applyBorder="1" applyAlignment="1">
      <alignment horizontal="left" vertical="center" wrapText="1"/>
    </xf>
    <xf numFmtId="0" fontId="65" fillId="0" borderId="76" xfId="0" applyFont="1" applyBorder="1" applyAlignment="1">
      <alignment horizontal="left" vertical="center" wrapText="1"/>
    </xf>
    <xf numFmtId="0" fontId="65" fillId="0" borderId="11" xfId="0" applyFont="1" applyBorder="1" applyAlignment="1">
      <alignment horizontal="left" vertical="center" wrapText="1"/>
    </xf>
    <xf numFmtId="2" fontId="64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2" fontId="36" fillId="0" borderId="1" xfId="5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2"/>
    </xf>
    <xf numFmtId="2" fontId="10" fillId="0" borderId="6" xfId="5" applyNumberFormat="1" applyFont="1" applyBorder="1" applyAlignment="1" applyProtection="1">
      <alignment horizontal="center" vertical="center" wrapText="1"/>
    </xf>
    <xf numFmtId="0" fontId="10" fillId="0" borderId="80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76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77" xfId="0" applyFont="1" applyBorder="1" applyAlignment="1">
      <alignment horizontal="center" vertical="center" wrapText="1"/>
    </xf>
    <xf numFmtId="0" fontId="66" fillId="0" borderId="78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76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2" fontId="65" fillId="0" borderId="1" xfId="5" applyNumberFormat="1" applyFont="1" applyBorder="1" applyAlignment="1" applyProtection="1">
      <alignment horizontal="center" vertical="center" wrapText="1"/>
    </xf>
    <xf numFmtId="2" fontId="65" fillId="0" borderId="10" xfId="0" applyNumberFormat="1" applyFont="1" applyBorder="1" applyAlignment="1">
      <alignment horizontal="center" vertical="center" wrapText="1"/>
    </xf>
    <xf numFmtId="2" fontId="65" fillId="0" borderId="11" xfId="0" applyNumberFormat="1" applyFont="1" applyBorder="1" applyAlignment="1">
      <alignment horizontal="center" vertical="center" wrapText="1"/>
    </xf>
    <xf numFmtId="0" fontId="65" fillId="0" borderId="0" xfId="0" applyFont="1" applyBorder="1" applyAlignment="1">
      <alignment horizontal="left" vertical="center" wrapText="1" indent="6"/>
    </xf>
    <xf numFmtId="1" fontId="64" fillId="0" borderId="1" xfId="5" applyNumberFormat="1" applyFont="1" applyBorder="1" applyAlignment="1" applyProtection="1">
      <alignment horizontal="center" vertical="center" wrapText="1"/>
    </xf>
    <xf numFmtId="1" fontId="64" fillId="0" borderId="1" xfId="0" applyNumberFormat="1" applyFont="1" applyBorder="1" applyAlignment="1">
      <alignment horizontal="center" vertical="center" wrapText="1"/>
    </xf>
    <xf numFmtId="0" fontId="60" fillId="0" borderId="71" xfId="0" applyFont="1" applyBorder="1" applyAlignment="1">
      <alignment horizontal="left" vertical="center" wrapText="1"/>
    </xf>
    <xf numFmtId="0" fontId="60" fillId="0" borderId="73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1" fontId="65" fillId="0" borderId="1" xfId="5" applyNumberFormat="1" applyFont="1" applyBorder="1" applyAlignment="1" applyProtection="1">
      <alignment horizontal="center" vertical="center" wrapText="1"/>
    </xf>
    <xf numFmtId="0" fontId="61" fillId="0" borderId="75" xfId="0" applyFont="1" applyBorder="1" applyAlignment="1">
      <alignment horizontal="center" vertical="center" wrapText="1"/>
    </xf>
    <xf numFmtId="2" fontId="10" fillId="0" borderId="95" xfId="5" applyNumberFormat="1" applyFont="1" applyBorder="1" applyAlignment="1" applyProtection="1">
      <alignment horizontal="center" vertical="center"/>
    </xf>
    <xf numFmtId="2" fontId="10" fillId="0" borderId="94" xfId="5" applyNumberFormat="1" applyFont="1" applyBorder="1" applyAlignment="1" applyProtection="1">
      <alignment horizontal="center" vertical="center"/>
    </xf>
    <xf numFmtId="2" fontId="64" fillId="0" borderId="10" xfId="5" applyNumberFormat="1" applyFont="1" applyBorder="1" applyAlignment="1" applyProtection="1">
      <alignment horizontal="center" vertical="center" wrapText="1"/>
    </xf>
    <xf numFmtId="2" fontId="64" fillId="0" borderId="11" xfId="5" applyNumberFormat="1" applyFont="1" applyBorder="1" applyAlignment="1" applyProtection="1">
      <alignment horizontal="center" vertical="center" wrapText="1"/>
    </xf>
    <xf numFmtId="0" fontId="60" fillId="0" borderId="87" xfId="0" applyFont="1" applyBorder="1" applyAlignment="1">
      <alignment horizontal="center" vertical="center" wrapText="1"/>
    </xf>
    <xf numFmtId="0" fontId="60" fillId="0" borderId="88" xfId="0" applyFont="1" applyBorder="1" applyAlignment="1">
      <alignment horizontal="center" vertical="center" wrapText="1"/>
    </xf>
    <xf numFmtId="0" fontId="60" fillId="0" borderId="89" xfId="0" applyFont="1" applyBorder="1" applyAlignment="1">
      <alignment horizontal="center" vertical="center" wrapText="1"/>
    </xf>
    <xf numFmtId="0" fontId="60" fillId="0" borderId="90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left" vertical="center" wrapText="1"/>
    </xf>
    <xf numFmtId="0" fontId="59" fillId="0" borderId="76" xfId="0" applyFont="1" applyBorder="1" applyAlignment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2" fontId="36" fillId="0" borderId="95" xfId="5" applyNumberFormat="1" applyFont="1" applyBorder="1" applyAlignment="1" applyProtection="1">
      <alignment horizontal="center" vertical="center"/>
    </xf>
    <xf numFmtId="2" fontId="36" fillId="0" borderId="94" xfId="5" applyNumberFormat="1" applyFont="1" applyBorder="1" applyAlignment="1" applyProtection="1">
      <alignment horizontal="center" vertical="center"/>
    </xf>
    <xf numFmtId="0" fontId="65" fillId="0" borderId="1" xfId="0" applyFont="1" applyBorder="1" applyAlignment="1">
      <alignment horizontal="left" vertical="center" wrapText="1" indent="2"/>
    </xf>
    <xf numFmtId="2" fontId="64" fillId="0" borderId="1" xfId="5" applyNumberFormat="1" applyFont="1" applyBorder="1" applyAlignment="1" applyProtection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top" wrapText="1"/>
    </xf>
    <xf numFmtId="2" fontId="65" fillId="0" borderId="1" xfId="0" applyNumberFormat="1" applyFont="1" applyBorder="1" applyAlignment="1">
      <alignment horizontal="center" vertical="center" wrapText="1"/>
    </xf>
    <xf numFmtId="0" fontId="65" fillId="0" borderId="10" xfId="0" applyFont="1" applyBorder="1" applyAlignment="1">
      <alignment horizontal="left" vertical="center" wrapText="1" indent="3"/>
    </xf>
    <xf numFmtId="0" fontId="65" fillId="0" borderId="76" xfId="0" applyFont="1" applyBorder="1" applyAlignment="1">
      <alignment horizontal="left" vertical="center" wrapText="1" indent="3"/>
    </xf>
    <xf numFmtId="0" fontId="65" fillId="0" borderId="11" xfId="0" applyFont="1" applyBorder="1" applyAlignment="1">
      <alignment horizontal="left" vertical="center" wrapText="1" indent="3"/>
    </xf>
    <xf numFmtId="2" fontId="36" fillId="0" borderId="10" xfId="5" applyNumberFormat="1" applyFont="1" applyBorder="1" applyAlignment="1" applyProtection="1">
      <alignment horizontal="center" vertical="center"/>
    </xf>
    <xf numFmtId="2" fontId="36" fillId="0" borderId="11" xfId="5" applyNumberFormat="1" applyFont="1" applyBorder="1" applyAlignment="1" applyProtection="1">
      <alignment horizontal="center" vertical="center"/>
    </xf>
    <xf numFmtId="2" fontId="10" fillId="0" borderId="10" xfId="5" applyNumberFormat="1" applyFont="1" applyBorder="1" applyAlignment="1" applyProtection="1">
      <alignment horizontal="center" vertical="center"/>
    </xf>
    <xf numFmtId="2" fontId="10" fillId="0" borderId="11" xfId="5" applyNumberFormat="1" applyFont="1" applyBorder="1" applyAlignment="1" applyProtection="1">
      <alignment horizontal="center" vertical="center"/>
    </xf>
    <xf numFmtId="0" fontId="60" fillId="0" borderId="91" xfId="0" applyFont="1" applyBorder="1" applyAlignment="1">
      <alignment horizontal="center" vertical="center" wrapText="1"/>
    </xf>
    <xf numFmtId="0" fontId="60" fillId="0" borderId="92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2" fontId="61" fillId="0" borderId="97" xfId="0" applyNumberFormat="1" applyFont="1" applyBorder="1" applyAlignment="1">
      <alignment horizontal="center" vertical="center" wrapText="1"/>
    </xf>
    <xf numFmtId="2" fontId="61" fillId="0" borderId="98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top"/>
    </xf>
    <xf numFmtId="0" fontId="58" fillId="0" borderId="0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" fillId="0" borderId="7" xfId="0" applyFont="1" applyBorder="1" applyAlignment="1"/>
    <xf numFmtId="0" fontId="35" fillId="0" borderId="7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/>
    </xf>
    <xf numFmtId="49" fontId="4" fillId="0" borderId="47" xfId="0" applyNumberFormat="1" applyFont="1" applyBorder="1" applyAlignment="1">
      <alignment horizontal="center"/>
    </xf>
    <xf numFmtId="49" fontId="4" fillId="0" borderId="48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49" fontId="4" fillId="0" borderId="7" xfId="0" applyNumberFormat="1" applyFont="1" applyBorder="1" applyAlignment="1">
      <alignment horizontal="left"/>
    </xf>
    <xf numFmtId="49" fontId="4" fillId="0" borderId="3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0" fontId="33" fillId="0" borderId="81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33" fillId="0" borderId="0" xfId="0" applyFont="1" applyBorder="1" applyAlignment="1">
      <alignment horizontal="center" vertical="top" wrapText="1"/>
    </xf>
    <xf numFmtId="0" fontId="30" fillId="0" borderId="0" xfId="0" applyFont="1" applyFill="1" applyAlignment="1">
      <alignment horizont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3" fillId="0" borderId="0" xfId="0" applyFont="1" applyFill="1" applyAlignment="1">
      <alignment horizontal="right" vertical="justify"/>
    </xf>
    <xf numFmtId="49" fontId="33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49" fontId="4" fillId="2" borderId="31" xfId="0" applyNumberFormat="1" applyFont="1" applyFill="1" applyBorder="1" applyAlignment="1">
      <alignment horizontal="center"/>
    </xf>
    <xf numFmtId="49" fontId="4" fillId="2" borderId="43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>
      <alignment horizontal="center"/>
    </xf>
    <xf numFmtId="0" fontId="4" fillId="0" borderId="0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76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indent="2"/>
    </xf>
    <xf numFmtId="0" fontId="35" fillId="0" borderId="1" xfId="0" applyFont="1" applyBorder="1" applyAlignment="1">
      <alignment horizontal="left" vertical="center" indent="2"/>
    </xf>
    <xf numFmtId="0" fontId="10" fillId="0" borderId="7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/>
    </xf>
    <xf numFmtId="0" fontId="10" fillId="2" borderId="7" xfId="5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7" xfId="0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5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4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49" fontId="10" fillId="2" borderId="32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left" vertical="center" wrapText="1"/>
    </xf>
    <xf numFmtId="49" fontId="10" fillId="2" borderId="31" xfId="0" applyNumberFormat="1" applyFont="1" applyFill="1" applyBorder="1" applyAlignment="1">
      <alignment horizontal="center"/>
    </xf>
    <xf numFmtId="49" fontId="10" fillId="2" borderId="30" xfId="0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10" fillId="2" borderId="57" xfId="0" applyFont="1" applyFill="1" applyBorder="1" applyAlignment="1">
      <alignment horizontal="center" wrapText="1"/>
    </xf>
    <xf numFmtId="0" fontId="10" fillId="2" borderId="45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43" xfId="0" applyNumberFormat="1" applyFont="1" applyFill="1" applyBorder="1" applyAlignment="1">
      <alignment horizontal="center"/>
    </xf>
    <xf numFmtId="49" fontId="36" fillId="2" borderId="8" xfId="0" applyNumberFormat="1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right" vertical="center"/>
    </xf>
    <xf numFmtId="49" fontId="10" fillId="2" borderId="53" xfId="0" applyNumberFormat="1" applyFont="1" applyFill="1" applyBorder="1" applyAlignment="1">
      <alignment horizontal="right" vertical="center"/>
    </xf>
    <xf numFmtId="49" fontId="10" fillId="2" borderId="34" xfId="0" applyNumberFormat="1" applyFont="1" applyFill="1" applyBorder="1" applyAlignment="1">
      <alignment horizontal="center" wrapText="1"/>
    </xf>
    <xf numFmtId="49" fontId="10" fillId="2" borderId="47" xfId="0" applyNumberFormat="1" applyFont="1" applyFill="1" applyBorder="1" applyAlignment="1">
      <alignment horizontal="center" wrapText="1"/>
    </xf>
    <xf numFmtId="49" fontId="10" fillId="2" borderId="28" xfId="0" applyNumberFormat="1" applyFont="1" applyFill="1" applyBorder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49" fontId="10" fillId="2" borderId="45" xfId="0" applyNumberFormat="1" applyFont="1" applyFill="1" applyBorder="1" applyAlignment="1">
      <alignment horizontal="left" vertical="center" wrapText="1"/>
    </xf>
    <xf numFmtId="49" fontId="10" fillId="2" borderId="32" xfId="0" applyNumberFormat="1" applyFont="1" applyFill="1" applyBorder="1" applyAlignment="1">
      <alignment horizontal="center" wrapText="1"/>
    </xf>
    <xf numFmtId="49" fontId="10" fillId="2" borderId="9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47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wrapText="1"/>
    </xf>
    <xf numFmtId="49" fontId="10" fillId="2" borderId="43" xfId="0" applyNumberFormat="1" applyFont="1" applyFill="1" applyBorder="1" applyAlignment="1">
      <alignment horizontal="center" wrapText="1"/>
    </xf>
    <xf numFmtId="49" fontId="10" fillId="2" borderId="30" xfId="0" applyNumberFormat="1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right" wrapText="1"/>
    </xf>
    <xf numFmtId="0" fontId="36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/>
    </xf>
    <xf numFmtId="49" fontId="36" fillId="2" borderId="7" xfId="0" applyNumberFormat="1" applyFont="1" applyFill="1" applyBorder="1" applyAlignment="1">
      <alignment horizont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36" fillId="2" borderId="9" xfId="0" applyNumberFormat="1" applyFont="1" applyFill="1" applyBorder="1" applyAlignment="1">
      <alignment horizontal="center"/>
    </xf>
    <xf numFmtId="0" fontId="38" fillId="2" borderId="8" xfId="6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6" fillId="2" borderId="7" xfId="0" applyNumberFormat="1" applyFont="1" applyFill="1" applyBorder="1" applyAlignment="1">
      <alignment horizontal="center"/>
    </xf>
    <xf numFmtId="0" fontId="45" fillId="2" borderId="7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wrapText="1"/>
    </xf>
    <xf numFmtId="2" fontId="10" fillId="2" borderId="9" xfId="0" applyNumberFormat="1" applyFont="1" applyFill="1" applyBorder="1" applyAlignment="1">
      <alignment horizontal="center" wrapText="1"/>
    </xf>
    <xf numFmtId="2" fontId="10" fillId="2" borderId="11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36" fillId="2" borderId="53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10" fillId="2" borderId="31" xfId="0" applyNumberFormat="1" applyFont="1" applyFill="1" applyBorder="1" applyAlignment="1">
      <alignment horizontal="center"/>
    </xf>
    <xf numFmtId="0" fontId="10" fillId="2" borderId="43" xfId="0" applyNumberFormat="1" applyFont="1" applyFill="1" applyBorder="1" applyAlignment="1">
      <alignment horizontal="center"/>
    </xf>
    <xf numFmtId="0" fontId="10" fillId="2" borderId="30" xfId="0" applyNumberFormat="1" applyFont="1" applyFill="1" applyBorder="1" applyAlignment="1">
      <alignment horizontal="center"/>
    </xf>
    <xf numFmtId="0" fontId="10" fillId="2" borderId="29" xfId="0" applyNumberFormat="1" applyFont="1" applyFill="1" applyBorder="1" applyAlignment="1">
      <alignment horizontal="center"/>
    </xf>
    <xf numFmtId="0" fontId="10" fillId="2" borderId="44" xfId="0" applyNumberFormat="1" applyFont="1" applyFill="1" applyBorder="1" applyAlignment="1">
      <alignment horizontal="center"/>
    </xf>
    <xf numFmtId="0" fontId="10" fillId="2" borderId="34" xfId="0" applyNumberFormat="1" applyFont="1" applyFill="1" applyBorder="1" applyAlignment="1">
      <alignment horizontal="center"/>
    </xf>
    <xf numFmtId="0" fontId="10" fillId="2" borderId="47" xfId="0" applyNumberFormat="1" applyFont="1" applyFill="1" applyBorder="1" applyAlignment="1">
      <alignment horizontal="center"/>
    </xf>
    <xf numFmtId="0" fontId="10" fillId="2" borderId="28" xfId="0" applyNumberFormat="1" applyFont="1" applyFill="1" applyBorder="1" applyAlignment="1">
      <alignment horizontal="center"/>
    </xf>
    <xf numFmtId="0" fontId="10" fillId="2" borderId="27" xfId="0" applyNumberFormat="1" applyFont="1" applyFill="1" applyBorder="1" applyAlignment="1">
      <alignment horizontal="center"/>
    </xf>
    <xf numFmtId="0" fontId="10" fillId="2" borderId="48" xfId="0" applyNumberFormat="1" applyFont="1" applyFill="1" applyBorder="1" applyAlignment="1">
      <alignment horizontal="center"/>
    </xf>
    <xf numFmtId="0" fontId="36" fillId="2" borderId="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0" fontId="10" fillId="2" borderId="29" xfId="0" applyNumberFormat="1" applyFont="1" applyFill="1" applyBorder="1" applyAlignment="1">
      <alignment horizontal="center" wrapText="1"/>
    </xf>
    <xf numFmtId="0" fontId="10" fillId="2" borderId="43" xfId="0" applyNumberFormat="1" applyFont="1" applyFill="1" applyBorder="1" applyAlignment="1">
      <alignment horizontal="center" wrapText="1"/>
    </xf>
    <xf numFmtId="0" fontId="10" fillId="2" borderId="44" xfId="0" applyNumberFormat="1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36" fillId="2" borderId="9" xfId="0" applyNumberFormat="1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left" vertical="center"/>
    </xf>
    <xf numFmtId="49" fontId="10" fillId="2" borderId="38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vertical="center" wrapText="1"/>
    </xf>
    <xf numFmtId="49" fontId="10" fillId="2" borderId="58" xfId="0" applyNumberFormat="1" applyFont="1" applyFill="1" applyBorder="1" applyAlignment="1">
      <alignment horizontal="center" wrapText="1"/>
    </xf>
    <xf numFmtId="49" fontId="10" fillId="2" borderId="41" xfId="0" applyNumberFormat="1" applyFont="1" applyFill="1" applyBorder="1" applyAlignment="1">
      <alignment horizontal="center" wrapText="1"/>
    </xf>
    <xf numFmtId="49" fontId="10" fillId="2" borderId="42" xfId="0" applyNumberFormat="1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indent="2"/>
    </xf>
    <xf numFmtId="0" fontId="10" fillId="2" borderId="9" xfId="0" applyFont="1" applyFill="1" applyBorder="1" applyAlignment="1">
      <alignment horizontal="left" vertical="center" indent="2"/>
    </xf>
    <xf numFmtId="49" fontId="10" fillId="2" borderId="35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 indent="3"/>
    </xf>
    <xf numFmtId="0" fontId="10" fillId="2" borderId="9" xfId="0" applyFont="1" applyFill="1" applyBorder="1" applyAlignment="1">
      <alignment horizontal="left" vertical="top" wrapText="1" indent="3"/>
    </xf>
    <xf numFmtId="0" fontId="10" fillId="2" borderId="45" xfId="0" applyFont="1" applyFill="1" applyBorder="1" applyAlignment="1">
      <alignment horizontal="left" vertical="top" wrapText="1" indent="3"/>
    </xf>
    <xf numFmtId="0" fontId="29" fillId="2" borderId="10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49" fontId="29" fillId="2" borderId="8" xfId="0" applyNumberFormat="1" applyFont="1" applyFill="1" applyBorder="1" applyAlignment="1">
      <alignment horizontal="center" vertical="center" wrapText="1"/>
    </xf>
    <xf numFmtId="49" fontId="29" fillId="2" borderId="13" xfId="0" applyNumberFormat="1" applyFont="1" applyFill="1" applyBorder="1" applyAlignment="1">
      <alignment horizontal="center" vertical="center" wrapText="1"/>
    </xf>
    <xf numFmtId="49" fontId="29" fillId="2" borderId="27" xfId="0" applyNumberFormat="1" applyFont="1" applyFill="1" applyBorder="1" applyAlignment="1">
      <alignment horizontal="center" vertical="center" wrapText="1"/>
    </xf>
    <xf numFmtId="49" fontId="29" fillId="2" borderId="47" xfId="0" applyNumberFormat="1" applyFont="1" applyFill="1" applyBorder="1" applyAlignment="1">
      <alignment horizontal="center" vertical="center" wrapText="1"/>
    </xf>
    <xf numFmtId="49" fontId="29" fillId="2" borderId="28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43" fillId="2" borderId="0" xfId="0" applyNumberFormat="1" applyFont="1" applyFill="1" applyBorder="1" applyAlignment="1">
      <alignment horizontal="right" wrapText="1"/>
    </xf>
    <xf numFmtId="49" fontId="10" fillId="2" borderId="40" xfId="0" applyNumberFormat="1" applyFont="1" applyFill="1" applyBorder="1" applyAlignment="1">
      <alignment horizontal="center" vertical="center" wrapText="1"/>
    </xf>
    <xf numFmtId="49" fontId="10" fillId="2" borderId="42" xfId="0" applyNumberFormat="1" applyFont="1" applyFill="1" applyBorder="1" applyAlignment="1">
      <alignment horizontal="center" vertical="center" wrapText="1"/>
    </xf>
    <xf numFmtId="0" fontId="36" fillId="2" borderId="40" xfId="0" applyFont="1" applyFill="1" applyBorder="1" applyAlignment="1">
      <alignment horizontal="center" vertical="center" wrapText="1"/>
    </xf>
    <xf numFmtId="0" fontId="36" fillId="2" borderId="4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49" fontId="29" fillId="2" borderId="38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9" fontId="29" fillId="2" borderId="36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29" fillId="2" borderId="52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49" fontId="36" fillId="2" borderId="60" xfId="0" applyNumberFormat="1" applyFont="1" applyFill="1" applyBorder="1" applyAlignment="1">
      <alignment horizontal="right" vertical="center" wrapText="1"/>
    </xf>
    <xf numFmtId="49" fontId="36" fillId="2" borderId="61" xfId="0" applyNumberFormat="1" applyFont="1" applyFill="1" applyBorder="1" applyAlignment="1">
      <alignment horizontal="right" vertical="center" wrapText="1"/>
    </xf>
    <xf numFmtId="49" fontId="36" fillId="2" borderId="64" xfId="0" applyNumberFormat="1" applyFont="1" applyFill="1" applyBorder="1" applyAlignment="1">
      <alignment horizontal="right" vertical="center" wrapText="1"/>
    </xf>
    <xf numFmtId="49" fontId="10" fillId="2" borderId="60" xfId="0" applyNumberFormat="1" applyFont="1" applyFill="1" applyBorder="1" applyAlignment="1">
      <alignment horizontal="center" vertical="center" wrapText="1"/>
    </xf>
    <xf numFmtId="49" fontId="10" fillId="2" borderId="62" xfId="0" applyNumberFormat="1" applyFont="1" applyFill="1" applyBorder="1" applyAlignment="1">
      <alignment horizontal="center" vertical="center" wrapText="1"/>
    </xf>
    <xf numFmtId="49" fontId="29" fillId="2" borderId="35" xfId="0" applyNumberFormat="1" applyFont="1" applyFill="1" applyBorder="1" applyAlignment="1">
      <alignment horizontal="center" vertical="center" wrapText="1"/>
    </xf>
    <xf numFmtId="49" fontId="29" fillId="2" borderId="20" xfId="0" applyNumberFormat="1" applyFont="1" applyFill="1" applyBorder="1" applyAlignment="1">
      <alignment horizontal="center" vertical="center" wrapText="1"/>
    </xf>
    <xf numFmtId="49" fontId="29" fillId="2" borderId="39" xfId="0" applyNumberFormat="1" applyFont="1" applyFill="1" applyBorder="1" applyAlignment="1">
      <alignment horizontal="center" vertical="center" wrapText="1"/>
    </xf>
    <xf numFmtId="49" fontId="29" fillId="2" borderId="24" xfId="0" applyNumberFormat="1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 wrapText="1"/>
    </xf>
    <xf numFmtId="0" fontId="36" fillId="2" borderId="67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36" fillId="2" borderId="62" xfId="0" applyFont="1" applyFill="1" applyBorder="1" applyAlignment="1">
      <alignment horizontal="center" vertical="center" wrapText="1"/>
    </xf>
    <xf numFmtId="49" fontId="29" fillId="2" borderId="56" xfId="0" applyNumberFormat="1" applyFont="1" applyFill="1" applyBorder="1" applyAlignment="1">
      <alignment horizontal="center" vertical="center" wrapText="1"/>
    </xf>
    <xf numFmtId="49" fontId="29" fillId="2" borderId="19" xfId="0" applyNumberFormat="1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 wrapText="1"/>
    </xf>
    <xf numFmtId="0" fontId="36" fillId="2" borderId="59" xfId="0" applyFont="1" applyFill="1" applyBorder="1" applyAlignment="1">
      <alignment horizontal="center" vertical="center" wrapText="1"/>
    </xf>
    <xf numFmtId="0" fontId="36" fillId="2" borderId="64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29" fillId="2" borderId="40" xfId="0" applyNumberFormat="1" applyFont="1" applyFill="1" applyBorder="1" applyAlignment="1">
      <alignment horizontal="center" vertical="center" wrapText="1"/>
    </xf>
    <xf numFmtId="49" fontId="29" fillId="2" borderId="41" xfId="0" applyNumberFormat="1" applyFont="1" applyFill="1" applyBorder="1" applyAlignment="1">
      <alignment horizontal="center" vertical="center" wrapText="1"/>
    </xf>
    <xf numFmtId="49" fontId="29" fillId="2" borderId="42" xfId="0" applyNumberFormat="1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6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36" fillId="2" borderId="58" xfId="0" applyNumberFormat="1" applyFont="1" applyFill="1" applyBorder="1" applyAlignment="1">
      <alignment horizontal="right" vertical="center" wrapText="1"/>
    </xf>
    <xf numFmtId="49" fontId="36" fillId="2" borderId="41" xfId="0" applyNumberFormat="1" applyFont="1" applyFill="1" applyBorder="1" applyAlignment="1">
      <alignment horizontal="right" vertical="center" wrapText="1"/>
    </xf>
    <xf numFmtId="49" fontId="36" fillId="2" borderId="59" xfId="0" applyNumberFormat="1" applyFont="1" applyFill="1" applyBorder="1" applyAlignment="1">
      <alignment horizontal="right" vertical="center" wrapText="1"/>
    </xf>
    <xf numFmtId="49" fontId="10" fillId="2" borderId="58" xfId="0" applyNumberFormat="1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29" fillId="2" borderId="20" xfId="0" applyNumberFormat="1" applyFont="1" applyFill="1" applyBorder="1" applyAlignment="1">
      <alignment horizontal="center" wrapText="1"/>
    </xf>
    <xf numFmtId="49" fontId="36" fillId="2" borderId="69" xfId="0" applyNumberFormat="1" applyFont="1" applyFill="1" applyBorder="1" applyAlignment="1">
      <alignment horizontal="right" vertical="center" wrapText="1"/>
    </xf>
    <xf numFmtId="49" fontId="36" fillId="2" borderId="50" xfId="0" applyNumberFormat="1" applyFont="1" applyFill="1" applyBorder="1" applyAlignment="1">
      <alignment horizontal="right" vertical="center" wrapText="1"/>
    </xf>
    <xf numFmtId="49" fontId="36" fillId="2" borderId="63" xfId="0" applyNumberFormat="1" applyFont="1" applyFill="1" applyBorder="1" applyAlignment="1">
      <alignment horizontal="right" vertical="center" wrapText="1"/>
    </xf>
    <xf numFmtId="49" fontId="10" fillId="2" borderId="69" xfId="0" applyNumberFormat="1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50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63" xfId="0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49" fontId="10" fillId="2" borderId="10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49" fontId="36" fillId="2" borderId="0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50" fillId="0" borderId="9" xfId="0" applyFont="1" applyBorder="1"/>
    <xf numFmtId="0" fontId="50" fillId="0" borderId="11" xfId="0" applyFont="1" applyBorder="1"/>
    <xf numFmtId="49" fontId="10" fillId="2" borderId="1" xfId="0" applyNumberFormat="1" applyFont="1" applyFill="1" applyBorder="1" applyAlignment="1">
      <alignment horizontal="left" vertical="center" wrapText="1"/>
    </xf>
    <xf numFmtId="49" fontId="46" fillId="2" borderId="8" xfId="0" applyNumberFormat="1" applyFont="1" applyFill="1" applyBorder="1" applyAlignment="1">
      <alignment horizontal="right" vertical="center"/>
    </xf>
    <xf numFmtId="49" fontId="39" fillId="2" borderId="8" xfId="0" applyNumberFormat="1" applyFont="1" applyFill="1" applyBorder="1" applyAlignment="1">
      <alignment horizontal="right" vertical="center"/>
    </xf>
    <xf numFmtId="49" fontId="39" fillId="2" borderId="53" xfId="0" applyNumberFormat="1" applyFont="1" applyFill="1" applyBorder="1" applyAlignment="1">
      <alignment horizontal="right" vertical="center"/>
    </xf>
    <xf numFmtId="49" fontId="39" fillId="2" borderId="58" xfId="0" applyNumberFormat="1" applyFont="1" applyFill="1" applyBorder="1" applyAlignment="1">
      <alignment horizontal="center" wrapText="1"/>
    </xf>
    <xf numFmtId="49" fontId="39" fillId="2" borderId="41" xfId="0" applyNumberFormat="1" applyFont="1" applyFill="1" applyBorder="1" applyAlignment="1">
      <alignment horizontal="center" wrapText="1"/>
    </xf>
    <xf numFmtId="49" fontId="39" fillId="2" borderId="42" xfId="0" applyNumberFormat="1" applyFont="1" applyFill="1" applyBorder="1" applyAlignment="1">
      <alignment horizontal="center" wrapText="1"/>
    </xf>
    <xf numFmtId="0" fontId="39" fillId="2" borderId="40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>
      <alignment horizontal="center" vertical="center" wrapText="1"/>
    </xf>
    <xf numFmtId="0" fontId="44" fillId="2" borderId="8" xfId="6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0" fillId="0" borderId="1" xfId="0" applyBorder="1"/>
    <xf numFmtId="2" fontId="10" fillId="2" borderId="1" xfId="0" applyNumberFormat="1" applyFont="1" applyFill="1" applyBorder="1" applyAlignment="1">
      <alignment horizontal="center" vertical="center" wrapText="1"/>
    </xf>
    <xf numFmtId="0" fontId="39" fillId="2" borderId="55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39" fillId="2" borderId="40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2 2" xfId="3"/>
    <cellStyle name="Обычный 4" xfId="6"/>
    <cellStyle name="Обычный_2002год" xfId="4"/>
    <cellStyle name="Финансовый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"/>
  <sheetViews>
    <sheetView showGridLines="0" view="pageBreakPreview" topLeftCell="A113" zoomScale="90" zoomScaleNormal="100" zoomScaleSheetLayoutView="90" workbookViewId="0">
      <selection activeCell="A11" sqref="A11:C11"/>
    </sheetView>
  </sheetViews>
  <sheetFormatPr defaultRowHeight="15"/>
  <cols>
    <col min="1" max="2" width="15.42578125" style="14" customWidth="1"/>
    <col min="3" max="3" width="16" style="14" customWidth="1"/>
    <col min="4" max="4" width="70.28515625" style="14" customWidth="1"/>
    <col min="5" max="5" width="12.140625" style="12" customWidth="1"/>
    <col min="6" max="6" width="27.42578125" style="403" customWidth="1"/>
    <col min="7" max="7" width="14.85546875" style="391" customWidth="1"/>
    <col min="8" max="8" width="14.85546875" style="3" customWidth="1"/>
    <col min="9" max="9" width="6.85546875" style="3" customWidth="1"/>
    <col min="10" max="10" width="9" style="3" customWidth="1"/>
    <col min="11" max="11" width="15.42578125" style="3" customWidth="1"/>
    <col min="12" max="12" width="12.28515625" style="3" customWidth="1"/>
    <col min="13" max="16384" width="9.140625" style="3"/>
  </cols>
  <sheetData>
    <row r="1" spans="1:12" ht="36" customHeight="1">
      <c r="A1" s="453" t="s">
        <v>477</v>
      </c>
      <c r="B1" s="453"/>
      <c r="C1" s="453"/>
      <c r="J1" s="546" t="s">
        <v>482</v>
      </c>
      <c r="K1" s="546"/>
      <c r="L1" s="546"/>
    </row>
    <row r="2" spans="1:12" ht="31.5" customHeight="1">
      <c r="A2" s="454" t="s">
        <v>478</v>
      </c>
      <c r="B2" s="454"/>
      <c r="C2" s="454"/>
      <c r="J2" s="546"/>
      <c r="K2" s="546"/>
      <c r="L2" s="546"/>
    </row>
    <row r="3" spans="1:12" ht="15.75" customHeight="1">
      <c r="A3" s="455" t="s">
        <v>479</v>
      </c>
      <c r="B3" s="455"/>
      <c r="C3" s="455"/>
      <c r="J3" s="34"/>
      <c r="K3" s="34"/>
      <c r="L3" s="34"/>
    </row>
    <row r="4" spans="1:12" ht="18" customHeight="1">
      <c r="A4" s="471" t="s">
        <v>62</v>
      </c>
      <c r="B4" s="471"/>
      <c r="C4" s="468"/>
      <c r="J4" s="453" t="s">
        <v>46</v>
      </c>
      <c r="K4" s="453"/>
      <c r="L4" s="468"/>
    </row>
    <row r="5" spans="1:12" ht="15.75" customHeight="1">
      <c r="A5" s="466" t="s">
        <v>18</v>
      </c>
      <c r="B5" s="466"/>
      <c r="C5" s="488"/>
      <c r="J5" s="469" t="s">
        <v>453</v>
      </c>
      <c r="K5" s="469"/>
      <c r="L5" s="470"/>
    </row>
    <row r="6" spans="1:12" ht="15" customHeight="1">
      <c r="A6" s="471" t="s">
        <v>61</v>
      </c>
      <c r="B6" s="471"/>
      <c r="C6" s="471"/>
      <c r="J6" s="471" t="s">
        <v>61</v>
      </c>
      <c r="K6" s="471"/>
      <c r="L6" s="468"/>
    </row>
    <row r="7" spans="1:12" ht="15" customHeight="1">
      <c r="J7" s="455" t="s">
        <v>454</v>
      </c>
      <c r="K7" s="455"/>
      <c r="L7" s="472"/>
    </row>
    <row r="8" spans="1:12" ht="15" customHeight="1">
      <c r="A8" s="538" t="s">
        <v>481</v>
      </c>
      <c r="B8" s="538"/>
      <c r="C8" s="538"/>
      <c r="J8" s="471" t="s">
        <v>62</v>
      </c>
      <c r="K8" s="471"/>
      <c r="L8" s="468"/>
    </row>
    <row r="9" spans="1:12" ht="15" customHeight="1">
      <c r="A9" s="489" t="s">
        <v>748</v>
      </c>
      <c r="B9" s="489"/>
      <c r="C9" s="489"/>
      <c r="J9" s="466" t="s">
        <v>18</v>
      </c>
      <c r="K9" s="466"/>
      <c r="L9" s="467"/>
    </row>
    <row r="10" spans="1:12" ht="11.25" customHeight="1">
      <c r="A10" s="471" t="s">
        <v>62</v>
      </c>
      <c r="B10" s="471"/>
      <c r="C10" s="468"/>
      <c r="J10" s="455"/>
      <c r="K10" s="468"/>
      <c r="L10" s="468"/>
    </row>
    <row r="11" spans="1:12" ht="15" customHeight="1">
      <c r="A11" s="466" t="s">
        <v>18</v>
      </c>
      <c r="B11" s="466"/>
      <c r="C11" s="488"/>
      <c r="J11" s="15"/>
      <c r="K11" s="15"/>
      <c r="L11" s="11"/>
    </row>
    <row r="12" spans="1:12" ht="15" customHeight="1">
      <c r="A12" s="500" t="s">
        <v>480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24"/>
    </row>
    <row r="13" spans="1:12" ht="16.5" customHeight="1">
      <c r="A13" s="500" t="s">
        <v>749</v>
      </c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501" t="s">
        <v>19</v>
      </c>
    </row>
    <row r="14" spans="1:12" ht="15" customHeight="1" thickBot="1">
      <c r="A14" s="2"/>
      <c r="B14" s="2"/>
      <c r="C14" s="2"/>
      <c r="D14" s="1"/>
      <c r="E14" s="16"/>
      <c r="F14" s="404"/>
      <c r="G14" s="392"/>
      <c r="H14" s="1"/>
      <c r="I14" s="1"/>
      <c r="J14" s="1"/>
      <c r="K14" s="17"/>
      <c r="L14" s="502"/>
    </row>
    <row r="15" spans="1:12" ht="15" customHeight="1">
      <c r="A15" s="2"/>
      <c r="B15" s="2"/>
      <c r="C15" s="2"/>
      <c r="D15" s="490" t="s">
        <v>47</v>
      </c>
      <c r="E15" s="491"/>
      <c r="F15" s="491"/>
      <c r="G15" s="492"/>
      <c r="H15" s="492"/>
      <c r="I15" s="31"/>
      <c r="J15" s="26"/>
      <c r="K15" s="56" t="s">
        <v>20</v>
      </c>
      <c r="L15" s="27"/>
    </row>
    <row r="16" spans="1:12" ht="15" customHeight="1">
      <c r="A16" s="18"/>
      <c r="B16" s="18"/>
      <c r="C16" s="18"/>
      <c r="D16" s="17"/>
      <c r="E16" s="17"/>
      <c r="F16" s="494"/>
      <c r="G16" s="494"/>
      <c r="H16" s="494"/>
      <c r="I16" s="33"/>
      <c r="J16" s="19"/>
      <c r="K16" s="20"/>
      <c r="L16" s="21"/>
    </row>
    <row r="17" spans="1:12" ht="15" customHeight="1">
      <c r="A17" s="59" t="s">
        <v>751</v>
      </c>
      <c r="B17" s="32"/>
      <c r="C17" s="32"/>
      <c r="D17" s="32"/>
      <c r="E17" s="32"/>
      <c r="F17" s="393"/>
      <c r="G17" s="393"/>
      <c r="H17" s="32"/>
      <c r="I17" s="32"/>
      <c r="J17" s="552" t="s">
        <v>21</v>
      </c>
      <c r="K17" s="553"/>
      <c r="L17" s="22"/>
    </row>
    <row r="18" spans="1:12" ht="15" customHeight="1">
      <c r="A18" s="388" t="s">
        <v>750</v>
      </c>
      <c r="B18" s="57"/>
      <c r="C18" s="57"/>
      <c r="D18" s="57"/>
      <c r="E18" s="57"/>
      <c r="F18" s="95"/>
      <c r="G18" s="95"/>
      <c r="H18" s="57"/>
      <c r="I18" s="57"/>
      <c r="J18" s="57"/>
      <c r="K18" s="54" t="s">
        <v>26</v>
      </c>
      <c r="L18" s="163">
        <v>757</v>
      </c>
    </row>
    <row r="19" spans="1:12" ht="15" customHeight="1">
      <c r="A19" s="60" t="s">
        <v>456</v>
      </c>
      <c r="B19" s="28"/>
      <c r="C19" s="28"/>
      <c r="D19" s="28"/>
      <c r="E19" s="28"/>
      <c r="F19" s="394"/>
      <c r="G19" s="394"/>
      <c r="H19" s="28"/>
      <c r="I19" s="28"/>
      <c r="J19" s="548" t="s">
        <v>21</v>
      </c>
      <c r="K19" s="549"/>
      <c r="L19" s="23"/>
    </row>
    <row r="20" spans="1:12" ht="15" customHeight="1">
      <c r="A20" s="161" t="s">
        <v>457</v>
      </c>
      <c r="B20" s="58"/>
      <c r="C20" s="58"/>
      <c r="D20" s="58"/>
      <c r="E20" s="58"/>
      <c r="F20" s="395"/>
      <c r="G20" s="395"/>
      <c r="H20" s="58"/>
      <c r="I20" s="58"/>
      <c r="J20" s="58"/>
      <c r="K20" s="55" t="s">
        <v>22</v>
      </c>
      <c r="L20" s="162" t="s">
        <v>747</v>
      </c>
    </row>
    <row r="21" spans="1:12" ht="15" customHeight="1">
      <c r="A21" s="493"/>
      <c r="B21" s="493"/>
      <c r="C21" s="493"/>
      <c r="D21" s="493"/>
      <c r="E21" s="493"/>
      <c r="F21" s="493"/>
      <c r="G21" s="493"/>
      <c r="H21" s="493"/>
      <c r="I21" s="493"/>
      <c r="J21" s="493"/>
      <c r="K21" s="55" t="s">
        <v>23</v>
      </c>
      <c r="L21" s="162" t="s">
        <v>243</v>
      </c>
    </row>
    <row r="22" spans="1:12" ht="15" customHeight="1" thickBot="1">
      <c r="A22" s="64" t="s">
        <v>24</v>
      </c>
      <c r="B22" s="64"/>
      <c r="C22" s="64"/>
      <c r="D22" s="64"/>
      <c r="E22" s="64"/>
      <c r="F22" s="95"/>
      <c r="G22" s="95"/>
      <c r="H22" s="495" t="s">
        <v>25</v>
      </c>
      <c r="I22" s="495"/>
      <c r="J22" s="495"/>
      <c r="K22" s="496"/>
      <c r="L22" s="25">
        <v>383</v>
      </c>
    </row>
    <row r="23" spans="1:12" ht="6" customHeight="1">
      <c r="J23" s="15"/>
      <c r="K23" s="15"/>
      <c r="L23" s="11"/>
    </row>
    <row r="24" spans="1:12" s="5" customFormat="1" ht="18" customHeight="1">
      <c r="A24" s="473" t="s">
        <v>36</v>
      </c>
      <c r="B24" s="473"/>
      <c r="C24" s="473"/>
      <c r="D24" s="473"/>
      <c r="E24" s="474"/>
      <c r="F24" s="474"/>
      <c r="G24" s="474"/>
      <c r="H24" s="474"/>
      <c r="I24" s="474"/>
      <c r="J24" s="474"/>
      <c r="K24" s="474"/>
      <c r="L24" s="474"/>
    </row>
    <row r="25" spans="1:12" s="5" customFormat="1" ht="7.5" hidden="1" customHeight="1">
      <c r="A25" s="13"/>
      <c r="B25" s="13"/>
      <c r="C25" s="13"/>
      <c r="D25" s="13"/>
      <c r="E25" s="12"/>
      <c r="F25" s="405"/>
      <c r="G25" s="396"/>
      <c r="H25" s="3"/>
      <c r="I25" s="3"/>
      <c r="J25" s="3"/>
      <c r="K25" s="3"/>
      <c r="L25" s="3"/>
    </row>
    <row r="26" spans="1:12" s="53" customFormat="1" ht="20.25" customHeight="1">
      <c r="A26" s="475" t="s">
        <v>0</v>
      </c>
      <c r="B26" s="476"/>
      <c r="C26" s="476"/>
      <c r="D26" s="477"/>
      <c r="E26" s="481" t="s">
        <v>1</v>
      </c>
      <c r="F26" s="482" t="s">
        <v>2</v>
      </c>
      <c r="G26" s="484" t="s">
        <v>28</v>
      </c>
      <c r="H26" s="483" t="s">
        <v>27</v>
      </c>
      <c r="I26" s="483"/>
      <c r="J26" s="483"/>
      <c r="K26" s="483"/>
      <c r="L26" s="483"/>
    </row>
    <row r="27" spans="1:12" s="53" customFormat="1" ht="59.25" customHeight="1">
      <c r="A27" s="478"/>
      <c r="B27" s="479"/>
      <c r="C27" s="479"/>
      <c r="D27" s="480"/>
      <c r="E27" s="481"/>
      <c r="F27" s="482"/>
      <c r="G27" s="485"/>
      <c r="H27" s="210" t="s">
        <v>244</v>
      </c>
      <c r="I27" s="486" t="s">
        <v>245</v>
      </c>
      <c r="J27" s="487"/>
      <c r="K27" s="210" t="s">
        <v>246</v>
      </c>
      <c r="L27" s="210" t="s">
        <v>17</v>
      </c>
    </row>
    <row r="28" spans="1:12" s="53" customFormat="1" ht="18" customHeight="1" thickBot="1">
      <c r="A28" s="497">
        <v>2</v>
      </c>
      <c r="B28" s="498"/>
      <c r="C28" s="498"/>
      <c r="D28" s="499"/>
      <c r="E28" s="66">
        <v>3</v>
      </c>
      <c r="F28" s="406">
        <v>4</v>
      </c>
      <c r="G28" s="397">
        <v>5</v>
      </c>
      <c r="H28" s="220">
        <v>6</v>
      </c>
      <c r="I28" s="550">
        <v>7</v>
      </c>
      <c r="J28" s="551"/>
      <c r="K28" s="220">
        <v>8</v>
      </c>
      <c r="L28" s="220">
        <v>9</v>
      </c>
    </row>
    <row r="29" spans="1:12" s="5" customFormat="1" ht="19.5" customHeight="1">
      <c r="A29" s="435" t="s">
        <v>483</v>
      </c>
      <c r="B29" s="436"/>
      <c r="C29" s="436"/>
      <c r="D29" s="436"/>
      <c r="E29" s="67" t="s">
        <v>10</v>
      </c>
      <c r="F29" s="398" t="s">
        <v>9</v>
      </c>
      <c r="G29" s="398" t="s">
        <v>9</v>
      </c>
      <c r="H29" s="35">
        <v>0</v>
      </c>
      <c r="I29" s="524" t="s">
        <v>9</v>
      </c>
      <c r="J29" s="525"/>
      <c r="K29" s="35" t="s">
        <v>9</v>
      </c>
      <c r="L29" s="36" t="s">
        <v>9</v>
      </c>
    </row>
    <row r="30" spans="1:12" s="5" customFormat="1" ht="19.5" customHeight="1">
      <c r="A30" s="439" t="s">
        <v>484</v>
      </c>
      <c r="B30" s="520"/>
      <c r="C30" s="520"/>
      <c r="D30" s="520"/>
      <c r="E30" s="68" t="s">
        <v>12</v>
      </c>
      <c r="F30" s="399" t="s">
        <v>9</v>
      </c>
      <c r="G30" s="399" t="s">
        <v>9</v>
      </c>
      <c r="H30" s="180">
        <v>0</v>
      </c>
      <c r="I30" s="521" t="s">
        <v>9</v>
      </c>
      <c r="J30" s="444"/>
      <c r="K30" s="62" t="s">
        <v>9</v>
      </c>
      <c r="L30" s="38" t="s">
        <v>9</v>
      </c>
    </row>
    <row r="31" spans="1:12" s="5" customFormat="1" ht="18" customHeight="1">
      <c r="A31" s="522" t="s">
        <v>280</v>
      </c>
      <c r="B31" s="523"/>
      <c r="C31" s="523"/>
      <c r="D31" s="523"/>
      <c r="E31" s="68"/>
      <c r="F31" s="399"/>
      <c r="G31" s="389"/>
      <c r="H31" s="214">
        <f>H35</f>
        <v>9696100</v>
      </c>
      <c r="I31" s="429">
        <f>I35</f>
        <v>10153400</v>
      </c>
      <c r="J31" s="432"/>
      <c r="K31" s="214">
        <f>K35</f>
        <v>10555500</v>
      </c>
      <c r="L31" s="40"/>
    </row>
    <row r="32" spans="1:12" s="5" customFormat="1" ht="33" customHeight="1">
      <c r="A32" s="441" t="s">
        <v>281</v>
      </c>
      <c r="B32" s="442"/>
      <c r="C32" s="442"/>
      <c r="D32" s="442"/>
      <c r="E32" s="69">
        <v>1100</v>
      </c>
      <c r="F32" s="399">
        <v>120</v>
      </c>
      <c r="G32" s="389" t="s">
        <v>753</v>
      </c>
      <c r="H32" s="37">
        <v>0</v>
      </c>
      <c r="I32" s="443">
        <v>0</v>
      </c>
      <c r="J32" s="444"/>
      <c r="K32" s="207">
        <v>0</v>
      </c>
      <c r="L32" s="38"/>
    </row>
    <row r="33" spans="1:12" s="5" customFormat="1" ht="18.75" customHeight="1">
      <c r="A33" s="435" t="s">
        <v>14</v>
      </c>
      <c r="B33" s="436"/>
      <c r="C33" s="436"/>
      <c r="D33" s="436"/>
      <c r="E33" s="70">
        <v>1110</v>
      </c>
      <c r="F33" s="407"/>
      <c r="G33" s="389"/>
      <c r="H33" s="37"/>
      <c r="I33" s="443"/>
      <c r="J33" s="444"/>
      <c r="K33" s="37"/>
      <c r="L33" s="38" t="s">
        <v>9</v>
      </c>
    </row>
    <row r="34" spans="1:12" s="5" customFormat="1" ht="6.75" customHeight="1">
      <c r="A34" s="518"/>
      <c r="B34" s="519"/>
      <c r="C34" s="519"/>
      <c r="D34" s="519"/>
      <c r="E34" s="69"/>
      <c r="F34" s="399"/>
      <c r="G34" s="389"/>
      <c r="H34" s="37"/>
      <c r="I34" s="443"/>
      <c r="J34" s="444"/>
      <c r="K34" s="37"/>
      <c r="L34" s="38"/>
    </row>
    <row r="35" spans="1:12" s="5" customFormat="1" ht="35.25" customHeight="1">
      <c r="A35" s="544" t="s">
        <v>282</v>
      </c>
      <c r="B35" s="545"/>
      <c r="C35" s="545"/>
      <c r="D35" s="545"/>
      <c r="E35" s="69">
        <v>1200</v>
      </c>
      <c r="F35" s="399">
        <v>130</v>
      </c>
      <c r="G35" s="389" t="s">
        <v>752</v>
      </c>
      <c r="H35" s="219">
        <f>H36+776600</f>
        <v>9696100</v>
      </c>
      <c r="I35" s="420">
        <f>I36+776600</f>
        <v>10153400</v>
      </c>
      <c r="J35" s="444"/>
      <c r="K35" s="219">
        <f>K36+776600</f>
        <v>10555500</v>
      </c>
      <c r="L35" s="38"/>
    </row>
    <row r="36" spans="1:12" s="5" customFormat="1" ht="45.75" customHeight="1">
      <c r="A36" s="435" t="s">
        <v>56</v>
      </c>
      <c r="B36" s="436"/>
      <c r="C36" s="436"/>
      <c r="D36" s="436"/>
      <c r="E36" s="71">
        <v>1210</v>
      </c>
      <c r="F36" s="408">
        <v>130</v>
      </c>
      <c r="G36" s="390" t="s">
        <v>752</v>
      </c>
      <c r="H36" s="387">
        <f>'приложение №3'!G77</f>
        <v>8919500</v>
      </c>
      <c r="I36" s="429">
        <v>9376800</v>
      </c>
      <c r="J36" s="432"/>
      <c r="K36" s="387">
        <v>9778900</v>
      </c>
      <c r="L36" s="41" t="s">
        <v>9</v>
      </c>
    </row>
    <row r="37" spans="1:12" s="10" customFormat="1" ht="33" customHeight="1">
      <c r="A37" s="435" t="s">
        <v>57</v>
      </c>
      <c r="B37" s="436"/>
      <c r="C37" s="436"/>
      <c r="D37" s="436"/>
      <c r="E37" s="69">
        <v>1220</v>
      </c>
      <c r="F37" s="389">
        <v>130</v>
      </c>
      <c r="G37" s="389">
        <v>0</v>
      </c>
      <c r="H37" s="42">
        <v>0</v>
      </c>
      <c r="I37" s="443">
        <v>0</v>
      </c>
      <c r="J37" s="444"/>
      <c r="K37" s="42">
        <v>0</v>
      </c>
      <c r="L37" s="43" t="s">
        <v>9</v>
      </c>
    </row>
    <row r="38" spans="1:12" s="10" customFormat="1" ht="16.5" customHeight="1">
      <c r="A38" s="435" t="s">
        <v>485</v>
      </c>
      <c r="B38" s="436"/>
      <c r="C38" s="436"/>
      <c r="D38" s="436"/>
      <c r="E38" s="69">
        <v>1230</v>
      </c>
      <c r="F38" s="389">
        <v>130</v>
      </c>
      <c r="G38" s="389"/>
      <c r="H38" s="42"/>
      <c r="I38" s="443"/>
      <c r="J38" s="444"/>
      <c r="K38" s="42"/>
      <c r="L38" s="43"/>
    </row>
    <row r="39" spans="1:12" s="5" customFormat="1" ht="18" customHeight="1">
      <c r="A39" s="441" t="s">
        <v>283</v>
      </c>
      <c r="B39" s="442"/>
      <c r="C39" s="442"/>
      <c r="D39" s="442"/>
      <c r="E39" s="69">
        <v>1300</v>
      </c>
      <c r="F39" s="399">
        <v>140</v>
      </c>
      <c r="G39" s="389"/>
      <c r="H39" s="37"/>
      <c r="I39" s="443"/>
      <c r="J39" s="444"/>
      <c r="K39" s="62"/>
      <c r="L39" s="38" t="s">
        <v>9</v>
      </c>
    </row>
    <row r="40" spans="1:12" s="5" customFormat="1" ht="19.5" customHeight="1">
      <c r="A40" s="511" t="s">
        <v>14</v>
      </c>
      <c r="B40" s="512"/>
      <c r="C40" s="512"/>
      <c r="D40" s="512"/>
      <c r="E40" s="70">
        <v>1310</v>
      </c>
      <c r="F40" s="407">
        <v>140</v>
      </c>
      <c r="G40" s="389"/>
      <c r="H40" s="37"/>
      <c r="I40" s="443"/>
      <c r="J40" s="444"/>
      <c r="K40" s="62"/>
      <c r="L40" s="38" t="s">
        <v>9</v>
      </c>
    </row>
    <row r="41" spans="1:12" s="10" customFormat="1" ht="21.75" hidden="1" customHeight="1">
      <c r="A41" s="554"/>
      <c r="B41" s="555"/>
      <c r="C41" s="555"/>
      <c r="D41" s="555"/>
      <c r="E41" s="69"/>
      <c r="F41" s="389"/>
      <c r="G41" s="389"/>
      <c r="H41" s="42"/>
      <c r="I41" s="443"/>
      <c r="J41" s="444"/>
      <c r="K41" s="39"/>
      <c r="L41" s="43"/>
    </row>
    <row r="42" spans="1:12" s="10" customFormat="1" ht="20.25" customHeight="1">
      <c r="A42" s="441" t="s">
        <v>284</v>
      </c>
      <c r="B42" s="442"/>
      <c r="C42" s="442"/>
      <c r="D42" s="442"/>
      <c r="E42" s="69">
        <v>1400</v>
      </c>
      <c r="F42" s="389">
        <v>150</v>
      </c>
      <c r="G42" s="389"/>
      <c r="H42" s="42"/>
      <c r="I42" s="443"/>
      <c r="J42" s="444"/>
      <c r="K42" s="39"/>
      <c r="L42" s="43" t="s">
        <v>9</v>
      </c>
    </row>
    <row r="43" spans="1:12" s="10" customFormat="1" ht="0.75" hidden="1" customHeight="1">
      <c r="A43" s="435" t="s">
        <v>14</v>
      </c>
      <c r="B43" s="436"/>
      <c r="C43" s="436"/>
      <c r="D43" s="436"/>
      <c r="E43" s="69"/>
      <c r="F43" s="389"/>
      <c r="G43" s="389"/>
      <c r="H43" s="42"/>
      <c r="I43" s="443"/>
      <c r="J43" s="444"/>
      <c r="K43" s="39"/>
      <c r="L43" s="43"/>
    </row>
    <row r="44" spans="1:12" s="10" customFormat="1" ht="18" hidden="1" customHeight="1">
      <c r="A44" s="44"/>
      <c r="B44" s="45"/>
      <c r="C44" s="45"/>
      <c r="D44" s="61"/>
      <c r="E44" s="69"/>
      <c r="F44" s="389"/>
      <c r="G44" s="389"/>
      <c r="H44" s="42"/>
      <c r="I44" s="443"/>
      <c r="J44" s="444"/>
      <c r="K44" s="39"/>
      <c r="L44" s="43"/>
    </row>
    <row r="45" spans="1:12" s="10" customFormat="1" ht="18" customHeight="1">
      <c r="A45" s="541" t="s">
        <v>445</v>
      </c>
      <c r="B45" s="542"/>
      <c r="C45" s="542"/>
      <c r="D45" s="543"/>
      <c r="E45" s="69"/>
      <c r="F45" s="389"/>
      <c r="G45" s="389"/>
      <c r="H45" s="42"/>
      <c r="I45" s="228"/>
      <c r="J45" s="229"/>
      <c r="K45" s="39"/>
      <c r="L45" s="43"/>
    </row>
    <row r="46" spans="1:12" s="10" customFormat="1" ht="18" customHeight="1">
      <c r="A46" s="441" t="s">
        <v>285</v>
      </c>
      <c r="B46" s="442"/>
      <c r="C46" s="442"/>
      <c r="D46" s="442"/>
      <c r="E46" s="69">
        <v>1500</v>
      </c>
      <c r="F46" s="389">
        <v>180</v>
      </c>
      <c r="G46" s="389"/>
      <c r="H46" s="42"/>
      <c r="I46" s="443"/>
      <c r="J46" s="444"/>
      <c r="K46" s="39"/>
      <c r="L46" s="43"/>
    </row>
    <row r="47" spans="1:12" s="10" customFormat="1" ht="32.25" customHeight="1">
      <c r="A47" s="441" t="s">
        <v>486</v>
      </c>
      <c r="B47" s="442"/>
      <c r="C47" s="442"/>
      <c r="D47" s="442"/>
      <c r="E47" s="69">
        <v>1510</v>
      </c>
      <c r="F47" s="389">
        <v>180</v>
      </c>
      <c r="G47" s="389"/>
      <c r="H47" s="42"/>
      <c r="I47" s="443"/>
      <c r="J47" s="444"/>
      <c r="K47" s="39"/>
      <c r="L47" s="43" t="s">
        <v>9</v>
      </c>
    </row>
    <row r="48" spans="1:12" s="10" customFormat="1" ht="18.75" customHeight="1">
      <c r="A48" s="441" t="s">
        <v>33</v>
      </c>
      <c r="B48" s="442"/>
      <c r="C48" s="442"/>
      <c r="D48" s="442"/>
      <c r="E48" s="69">
        <v>1520</v>
      </c>
      <c r="F48" s="389">
        <v>180</v>
      </c>
      <c r="G48" s="389"/>
      <c r="H48" s="42"/>
      <c r="I48" s="443"/>
      <c r="J48" s="444"/>
      <c r="K48" s="39"/>
      <c r="L48" s="43"/>
    </row>
    <row r="49" spans="1:12" s="10" customFormat="1" ht="12.75" customHeight="1">
      <c r="A49" s="441"/>
      <c r="B49" s="442"/>
      <c r="C49" s="442"/>
      <c r="D49" s="442"/>
      <c r="E49" s="69"/>
      <c r="F49" s="389"/>
      <c r="G49" s="389"/>
      <c r="H49" s="42"/>
      <c r="I49" s="443"/>
      <c r="J49" s="444"/>
      <c r="K49" s="39"/>
      <c r="L49" s="43"/>
    </row>
    <row r="50" spans="1:12" s="5" customFormat="1" ht="21.75" customHeight="1">
      <c r="A50" s="441" t="s">
        <v>34</v>
      </c>
      <c r="B50" s="442"/>
      <c r="C50" s="442"/>
      <c r="D50" s="442"/>
      <c r="E50" s="69">
        <v>1900</v>
      </c>
      <c r="F50" s="409"/>
      <c r="G50" s="389"/>
      <c r="H50" s="37"/>
      <c r="I50" s="443"/>
      <c r="J50" s="444"/>
      <c r="K50" s="62"/>
      <c r="L50" s="38" t="s">
        <v>9</v>
      </c>
    </row>
    <row r="51" spans="1:12" s="5" customFormat="1" ht="15.75" customHeight="1">
      <c r="A51" s="539" t="s">
        <v>14</v>
      </c>
      <c r="B51" s="540"/>
      <c r="C51" s="540"/>
      <c r="D51" s="540"/>
      <c r="E51" s="70">
        <v>1910</v>
      </c>
      <c r="F51" s="407"/>
      <c r="G51" s="389"/>
      <c r="H51" s="37"/>
      <c r="I51" s="443"/>
      <c r="J51" s="444"/>
      <c r="K51" s="37"/>
      <c r="L51" s="38" t="s">
        <v>9</v>
      </c>
    </row>
    <row r="52" spans="1:12" s="5" customFormat="1" ht="16.5" customHeight="1">
      <c r="A52" s="511"/>
      <c r="B52" s="512"/>
      <c r="C52" s="512"/>
      <c r="D52" s="512"/>
      <c r="E52" s="69"/>
      <c r="F52" s="399"/>
      <c r="G52" s="389"/>
      <c r="H52" s="37"/>
      <c r="I52" s="443"/>
      <c r="J52" s="444"/>
      <c r="K52" s="37"/>
      <c r="L52" s="38" t="s">
        <v>9</v>
      </c>
    </row>
    <row r="53" spans="1:12" s="5" customFormat="1" ht="18" customHeight="1">
      <c r="A53" s="441" t="s">
        <v>35</v>
      </c>
      <c r="B53" s="442"/>
      <c r="C53" s="442"/>
      <c r="D53" s="442"/>
      <c r="E53" s="69">
        <v>1980</v>
      </c>
      <c r="F53" s="399" t="s">
        <v>9</v>
      </c>
      <c r="G53" s="389"/>
      <c r="H53" s="171">
        <v>0</v>
      </c>
      <c r="I53" s="521">
        <v>0</v>
      </c>
      <c r="J53" s="547"/>
      <c r="K53" s="171">
        <v>0</v>
      </c>
      <c r="L53" s="38" t="s">
        <v>9</v>
      </c>
    </row>
    <row r="54" spans="1:12" s="5" customFormat="1" ht="30.75" customHeight="1">
      <c r="A54" s="435" t="s">
        <v>29</v>
      </c>
      <c r="B54" s="436"/>
      <c r="C54" s="436"/>
      <c r="D54" s="436"/>
      <c r="E54" s="70">
        <v>1981</v>
      </c>
      <c r="F54" s="407">
        <v>510</v>
      </c>
      <c r="G54" s="389"/>
      <c r="H54" s="171">
        <v>0</v>
      </c>
      <c r="I54" s="521">
        <v>0</v>
      </c>
      <c r="J54" s="547"/>
      <c r="K54" s="171">
        <v>0</v>
      </c>
      <c r="L54" s="46" t="s">
        <v>9</v>
      </c>
    </row>
    <row r="55" spans="1:12" s="29" customFormat="1" ht="23.25" customHeight="1">
      <c r="A55" s="435"/>
      <c r="B55" s="436"/>
      <c r="C55" s="436"/>
      <c r="D55" s="436"/>
      <c r="E55" s="69"/>
      <c r="F55" s="399"/>
      <c r="G55" s="389"/>
      <c r="H55" s="171">
        <v>0</v>
      </c>
      <c r="I55" s="521">
        <v>0</v>
      </c>
      <c r="J55" s="547"/>
      <c r="K55" s="171">
        <v>0</v>
      </c>
      <c r="L55" s="38" t="s">
        <v>9</v>
      </c>
    </row>
    <row r="56" spans="1:12" s="30" customFormat="1" ht="19.5" customHeight="1">
      <c r="A56" s="462" t="s">
        <v>286</v>
      </c>
      <c r="B56" s="463"/>
      <c r="C56" s="463"/>
      <c r="D56" s="463"/>
      <c r="E56" s="72">
        <v>2000</v>
      </c>
      <c r="F56" s="410" t="s">
        <v>9</v>
      </c>
      <c r="G56" s="400"/>
      <c r="H56" s="214">
        <f>H57+H86+H95</f>
        <v>9696100</v>
      </c>
      <c r="I56" s="431">
        <f>I57+I86+I95</f>
        <v>10153400</v>
      </c>
      <c r="J56" s="432"/>
      <c r="K56" s="214">
        <f>K57+K86+K95</f>
        <v>10555500</v>
      </c>
      <c r="L56" s="48"/>
    </row>
    <row r="57" spans="1:12" s="6" customFormat="1" ht="34.5" customHeight="1">
      <c r="A57" s="511" t="s">
        <v>37</v>
      </c>
      <c r="B57" s="512"/>
      <c r="C57" s="512"/>
      <c r="D57" s="512"/>
      <c r="E57" s="69">
        <v>2100</v>
      </c>
      <c r="F57" s="399" t="s">
        <v>9</v>
      </c>
      <c r="G57" s="389"/>
      <c r="H57" s="214">
        <f>H58+H63+H64+H65+H66+H67</f>
        <v>8943600</v>
      </c>
      <c r="I57" s="429">
        <f>I58+I63+I64+I65+I66+I67</f>
        <v>9420900</v>
      </c>
      <c r="J57" s="432"/>
      <c r="K57" s="214">
        <f>K58+K63+K64+K65+K66+K67</f>
        <v>9823000</v>
      </c>
      <c r="L57" s="38" t="s">
        <v>9</v>
      </c>
    </row>
    <row r="58" spans="1:12" s="416" customFormat="1" ht="21.75" customHeight="1">
      <c r="A58" s="526" t="s">
        <v>44</v>
      </c>
      <c r="B58" s="527"/>
      <c r="C58" s="527"/>
      <c r="D58" s="528"/>
      <c r="E58" s="426">
        <v>2110</v>
      </c>
      <c r="F58" s="415" t="s">
        <v>754</v>
      </c>
      <c r="G58" s="389"/>
      <c r="H58" s="214">
        <f>H59+H60+H61+H62</f>
        <v>6864600</v>
      </c>
      <c r="I58" s="429">
        <f>I59+I60+I61+I62</f>
        <v>7231200</v>
      </c>
      <c r="J58" s="430"/>
      <c r="K58" s="214">
        <f>K59+K60+K61+K62</f>
        <v>7540000</v>
      </c>
      <c r="L58" s="38" t="s">
        <v>9</v>
      </c>
    </row>
    <row r="59" spans="1:12" s="416" customFormat="1" ht="21.75" customHeight="1">
      <c r="A59" s="529"/>
      <c r="B59" s="530"/>
      <c r="C59" s="530"/>
      <c r="D59" s="531"/>
      <c r="E59" s="427"/>
      <c r="F59" s="419" t="s">
        <v>758</v>
      </c>
      <c r="G59" s="389" t="s">
        <v>755</v>
      </c>
      <c r="H59" s="219">
        <v>3034800</v>
      </c>
      <c r="I59" s="420">
        <v>3016400</v>
      </c>
      <c r="J59" s="421"/>
      <c r="K59" s="219">
        <v>3001000</v>
      </c>
      <c r="L59" s="38" t="s">
        <v>9</v>
      </c>
    </row>
    <row r="60" spans="1:12" s="416" customFormat="1" ht="21.75" customHeight="1">
      <c r="A60" s="529"/>
      <c r="B60" s="530"/>
      <c r="C60" s="530"/>
      <c r="D60" s="531"/>
      <c r="E60" s="427"/>
      <c r="F60" s="419"/>
      <c r="G60" s="389" t="s">
        <v>756</v>
      </c>
      <c r="H60" s="219">
        <v>360000</v>
      </c>
      <c r="I60" s="420">
        <v>360000</v>
      </c>
      <c r="J60" s="421"/>
      <c r="K60" s="219">
        <v>360000</v>
      </c>
      <c r="L60" s="38"/>
    </row>
    <row r="61" spans="1:12" s="416" customFormat="1" ht="21.75" customHeight="1">
      <c r="A61" s="529"/>
      <c r="B61" s="530"/>
      <c r="C61" s="530"/>
      <c r="D61" s="531"/>
      <c r="E61" s="427"/>
      <c r="F61" s="422" t="s">
        <v>759</v>
      </c>
      <c r="G61" s="389" t="s">
        <v>757</v>
      </c>
      <c r="H61" s="219">
        <v>3304600</v>
      </c>
      <c r="I61" s="420">
        <v>3671200</v>
      </c>
      <c r="J61" s="421"/>
      <c r="K61" s="219">
        <v>3980000</v>
      </c>
      <c r="L61" s="38" t="s">
        <v>9</v>
      </c>
    </row>
    <row r="62" spans="1:12" s="416" customFormat="1" ht="21.75" customHeight="1">
      <c r="A62" s="532"/>
      <c r="B62" s="533"/>
      <c r="C62" s="533"/>
      <c r="D62" s="534"/>
      <c r="E62" s="428"/>
      <c r="F62" s="423"/>
      <c r="G62" s="389" t="s">
        <v>755</v>
      </c>
      <c r="H62" s="219">
        <v>165200</v>
      </c>
      <c r="I62" s="420">
        <v>183600</v>
      </c>
      <c r="J62" s="421"/>
      <c r="K62" s="219">
        <v>199000</v>
      </c>
      <c r="L62" s="38" t="s">
        <v>9</v>
      </c>
    </row>
    <row r="63" spans="1:12" s="5" customFormat="1" ht="21.75" customHeight="1">
      <c r="A63" s="435" t="s">
        <v>746</v>
      </c>
      <c r="B63" s="535"/>
      <c r="C63" s="535"/>
      <c r="D63" s="517"/>
      <c r="E63" s="69">
        <v>2111</v>
      </c>
      <c r="F63" s="409" t="s">
        <v>760</v>
      </c>
      <c r="G63" s="389" t="s">
        <v>755</v>
      </c>
      <c r="H63" s="212">
        <v>10000</v>
      </c>
      <c r="I63" s="536">
        <v>10000</v>
      </c>
      <c r="J63" s="537"/>
      <c r="K63" s="207">
        <v>10000</v>
      </c>
      <c r="L63" s="38" t="s">
        <v>9</v>
      </c>
    </row>
    <row r="64" spans="1:12" s="5" customFormat="1" ht="21.75" customHeight="1">
      <c r="A64" s="435" t="s">
        <v>3</v>
      </c>
      <c r="B64" s="436"/>
      <c r="C64" s="436"/>
      <c r="D64" s="436"/>
      <c r="E64" s="69">
        <v>2120</v>
      </c>
      <c r="F64" s="409" t="s">
        <v>761</v>
      </c>
      <c r="G64" s="389" t="s">
        <v>756</v>
      </c>
      <c r="H64" s="213">
        <v>10800</v>
      </c>
      <c r="I64" s="443">
        <v>10800</v>
      </c>
      <c r="J64" s="444"/>
      <c r="K64" s="49">
        <v>10800</v>
      </c>
      <c r="L64" s="38" t="s">
        <v>9</v>
      </c>
    </row>
    <row r="65" spans="1:12" s="5" customFormat="1" ht="21.75" customHeight="1">
      <c r="A65" s="435" t="s">
        <v>3</v>
      </c>
      <c r="B65" s="436"/>
      <c r="C65" s="436"/>
      <c r="D65" s="436"/>
      <c r="E65" s="69">
        <v>2121</v>
      </c>
      <c r="F65" s="409" t="s">
        <v>762</v>
      </c>
      <c r="G65" s="389" t="s">
        <v>756</v>
      </c>
      <c r="H65" s="213">
        <v>11600</v>
      </c>
      <c r="I65" s="443">
        <v>11600</v>
      </c>
      <c r="J65" s="444"/>
      <c r="K65" s="49">
        <v>11600</v>
      </c>
      <c r="L65" s="38" t="s">
        <v>9</v>
      </c>
    </row>
    <row r="66" spans="1:12" s="5" customFormat="1" ht="21.75" customHeight="1">
      <c r="A66" s="435" t="s">
        <v>38</v>
      </c>
      <c r="B66" s="436"/>
      <c r="C66" s="436"/>
      <c r="D66" s="436"/>
      <c r="E66" s="69">
        <v>2130</v>
      </c>
      <c r="F66" s="409" t="s">
        <v>763</v>
      </c>
      <c r="G66" s="389" t="s">
        <v>756</v>
      </c>
      <c r="H66" s="37">
        <v>20000</v>
      </c>
      <c r="I66" s="443">
        <v>20000</v>
      </c>
      <c r="J66" s="444"/>
      <c r="K66" s="37">
        <v>20000</v>
      </c>
      <c r="L66" s="38" t="s">
        <v>9</v>
      </c>
    </row>
    <row r="67" spans="1:12" s="10" customFormat="1" ht="35.25" customHeight="1">
      <c r="A67" s="435" t="s">
        <v>287</v>
      </c>
      <c r="B67" s="436"/>
      <c r="C67" s="436"/>
      <c r="D67" s="436"/>
      <c r="E67" s="69">
        <v>2140</v>
      </c>
      <c r="F67" s="389" t="s">
        <v>766</v>
      </c>
      <c r="G67" s="389"/>
      <c r="H67" s="418">
        <f>H68+H69+H70+H71</f>
        <v>2026600</v>
      </c>
      <c r="I67" s="429">
        <f>I68+I69+I70+I71</f>
        <v>2137300</v>
      </c>
      <c r="J67" s="432"/>
      <c r="K67" s="418">
        <f>K68+K69+K70+K71</f>
        <v>2230600</v>
      </c>
      <c r="L67" s="38" t="s">
        <v>9</v>
      </c>
    </row>
    <row r="68" spans="1:12" s="417" customFormat="1" ht="21.75" customHeight="1">
      <c r="A68" s="526" t="s">
        <v>764</v>
      </c>
      <c r="B68" s="527"/>
      <c r="C68" s="527"/>
      <c r="D68" s="528"/>
      <c r="E68" s="426">
        <v>2141</v>
      </c>
      <c r="F68" s="419" t="s">
        <v>765</v>
      </c>
      <c r="G68" s="389" t="s">
        <v>755</v>
      </c>
      <c r="H68" s="219">
        <v>870100</v>
      </c>
      <c r="I68" s="420">
        <v>864600</v>
      </c>
      <c r="J68" s="421"/>
      <c r="K68" s="219">
        <v>859900</v>
      </c>
      <c r="L68" s="38" t="s">
        <v>9</v>
      </c>
    </row>
    <row r="69" spans="1:12" s="417" customFormat="1" ht="21.75" customHeight="1">
      <c r="A69" s="529"/>
      <c r="B69" s="530"/>
      <c r="C69" s="530"/>
      <c r="D69" s="531"/>
      <c r="E69" s="427"/>
      <c r="F69" s="419"/>
      <c r="G69" s="389" t="s">
        <v>756</v>
      </c>
      <c r="H69" s="219">
        <v>108700</v>
      </c>
      <c r="I69" s="420">
        <v>108700</v>
      </c>
      <c r="J69" s="421"/>
      <c r="K69" s="219">
        <v>108700</v>
      </c>
      <c r="L69" s="38" t="s">
        <v>9</v>
      </c>
    </row>
    <row r="70" spans="1:12" s="417" customFormat="1" ht="21.75" customHeight="1">
      <c r="A70" s="529"/>
      <c r="B70" s="530"/>
      <c r="C70" s="530"/>
      <c r="D70" s="531"/>
      <c r="E70" s="427"/>
      <c r="F70" s="422" t="s">
        <v>767</v>
      </c>
      <c r="G70" s="389" t="s">
        <v>757</v>
      </c>
      <c r="H70" s="219">
        <v>997900</v>
      </c>
      <c r="I70" s="424">
        <v>1108600</v>
      </c>
      <c r="J70" s="425"/>
      <c r="K70" s="219">
        <v>1201900</v>
      </c>
      <c r="L70" s="38"/>
    </row>
    <row r="71" spans="1:12" s="417" customFormat="1" ht="21" customHeight="1">
      <c r="A71" s="532"/>
      <c r="B71" s="533"/>
      <c r="C71" s="533"/>
      <c r="D71" s="534"/>
      <c r="E71" s="427"/>
      <c r="F71" s="423"/>
      <c r="G71" s="389" t="s">
        <v>755</v>
      </c>
      <c r="H71" s="219">
        <v>49900</v>
      </c>
      <c r="I71" s="424">
        <v>55400</v>
      </c>
      <c r="J71" s="425"/>
      <c r="K71" s="219">
        <v>60100</v>
      </c>
      <c r="L71" s="38"/>
    </row>
    <row r="72" spans="1:12" s="5" customFormat="1" ht="21" hidden="1" customHeight="1">
      <c r="A72" s="435" t="s">
        <v>288</v>
      </c>
      <c r="B72" s="436"/>
      <c r="C72" s="436"/>
      <c r="D72" s="436"/>
      <c r="E72" s="69">
        <v>2142</v>
      </c>
      <c r="F72" s="409">
        <v>119</v>
      </c>
      <c r="G72" s="389"/>
      <c r="H72" s="49">
        <v>0</v>
      </c>
      <c r="I72" s="443">
        <v>0</v>
      </c>
      <c r="J72" s="444"/>
      <c r="K72" s="49">
        <v>0</v>
      </c>
      <c r="L72" s="38" t="s">
        <v>9</v>
      </c>
    </row>
    <row r="73" spans="1:12" s="5" customFormat="1" ht="21" hidden="1" customHeight="1">
      <c r="A73" s="435" t="s">
        <v>487</v>
      </c>
      <c r="B73" s="436"/>
      <c r="C73" s="436"/>
      <c r="D73" s="517"/>
      <c r="E73" s="69">
        <v>2150</v>
      </c>
      <c r="F73" s="409">
        <v>131</v>
      </c>
      <c r="G73" s="389"/>
      <c r="H73" s="49"/>
      <c r="I73" s="228"/>
      <c r="J73" s="229"/>
      <c r="K73" s="49"/>
      <c r="L73" s="38" t="s">
        <v>9</v>
      </c>
    </row>
    <row r="74" spans="1:12" s="5" customFormat="1" ht="21" hidden="1" customHeight="1">
      <c r="A74" s="435" t="s">
        <v>488</v>
      </c>
      <c r="B74" s="436"/>
      <c r="C74" s="436"/>
      <c r="D74" s="517"/>
      <c r="E74" s="69">
        <v>2160</v>
      </c>
      <c r="F74" s="409">
        <v>134</v>
      </c>
      <c r="G74" s="389"/>
      <c r="H74" s="49"/>
      <c r="I74" s="228"/>
      <c r="J74" s="229"/>
      <c r="K74" s="49"/>
      <c r="L74" s="38" t="s">
        <v>9</v>
      </c>
    </row>
    <row r="75" spans="1:12" s="5" customFormat="1" ht="39" hidden="1" customHeight="1">
      <c r="A75" s="435" t="s">
        <v>489</v>
      </c>
      <c r="B75" s="436"/>
      <c r="C75" s="436"/>
      <c r="D75" s="517"/>
      <c r="E75" s="69">
        <v>2170</v>
      </c>
      <c r="F75" s="409">
        <v>139</v>
      </c>
      <c r="G75" s="389"/>
      <c r="H75" s="49"/>
      <c r="I75" s="228"/>
      <c r="J75" s="229"/>
      <c r="K75" s="49"/>
      <c r="L75" s="38" t="s">
        <v>9</v>
      </c>
    </row>
    <row r="76" spans="1:12" s="5" customFormat="1" ht="34.5" hidden="1" customHeight="1">
      <c r="A76" s="435" t="s">
        <v>490</v>
      </c>
      <c r="B76" s="436"/>
      <c r="C76" s="436"/>
      <c r="D76" s="517"/>
      <c r="E76" s="69">
        <v>2171</v>
      </c>
      <c r="F76" s="409">
        <v>139</v>
      </c>
      <c r="G76" s="389"/>
      <c r="H76" s="49"/>
      <c r="I76" s="228"/>
      <c r="J76" s="229"/>
      <c r="K76" s="49"/>
      <c r="L76" s="38" t="s">
        <v>9</v>
      </c>
    </row>
    <row r="77" spans="1:12" s="5" customFormat="1" ht="21" hidden="1" customHeight="1">
      <c r="A77" s="435" t="s">
        <v>491</v>
      </c>
      <c r="B77" s="436"/>
      <c r="C77" s="436"/>
      <c r="D77" s="517"/>
      <c r="E77" s="69">
        <v>2172</v>
      </c>
      <c r="F77" s="409">
        <v>139</v>
      </c>
      <c r="G77" s="389"/>
      <c r="H77" s="49"/>
      <c r="I77" s="228"/>
      <c r="J77" s="229"/>
      <c r="K77" s="49"/>
      <c r="L77" s="38" t="s">
        <v>9</v>
      </c>
    </row>
    <row r="78" spans="1:12" s="6" customFormat="1" ht="21.75" hidden="1" customHeight="1">
      <c r="A78" s="441" t="s">
        <v>31</v>
      </c>
      <c r="B78" s="442"/>
      <c r="C78" s="442"/>
      <c r="D78" s="442"/>
      <c r="E78" s="69">
        <v>2200</v>
      </c>
      <c r="F78" s="399">
        <v>300</v>
      </c>
      <c r="G78" s="389"/>
      <c r="H78" s="47">
        <v>0</v>
      </c>
      <c r="I78" s="431">
        <v>0</v>
      </c>
      <c r="J78" s="432"/>
      <c r="K78" s="47">
        <v>0</v>
      </c>
      <c r="L78" s="38" t="s">
        <v>9</v>
      </c>
    </row>
    <row r="79" spans="1:12" s="5" customFormat="1" ht="32.25" hidden="1" customHeight="1">
      <c r="A79" s="435" t="s">
        <v>42</v>
      </c>
      <c r="B79" s="436"/>
      <c r="C79" s="436"/>
      <c r="D79" s="436"/>
      <c r="E79" s="69">
        <v>2210</v>
      </c>
      <c r="F79" s="399">
        <v>320</v>
      </c>
      <c r="G79" s="389"/>
      <c r="H79" s="37">
        <v>0</v>
      </c>
      <c r="I79" s="443">
        <v>0</v>
      </c>
      <c r="J79" s="444"/>
      <c r="K79" s="37">
        <v>0</v>
      </c>
      <c r="L79" s="38" t="s">
        <v>9</v>
      </c>
    </row>
    <row r="80" spans="1:12" s="10" customFormat="1" ht="33.75" hidden="1" customHeight="1">
      <c r="A80" s="437" t="s">
        <v>492</v>
      </c>
      <c r="B80" s="438"/>
      <c r="C80" s="438"/>
      <c r="D80" s="438"/>
      <c r="E80" s="69">
        <v>2211</v>
      </c>
      <c r="F80" s="389">
        <v>321</v>
      </c>
      <c r="G80" s="389"/>
      <c r="H80" s="42"/>
      <c r="I80" s="443"/>
      <c r="J80" s="444"/>
      <c r="K80" s="42"/>
      <c r="L80" s="43"/>
    </row>
    <row r="81" spans="1:12" s="5" customFormat="1" ht="17.25" hidden="1" customHeight="1">
      <c r="A81" s="435"/>
      <c r="B81" s="436"/>
      <c r="C81" s="436"/>
      <c r="D81" s="436"/>
      <c r="E81" s="69"/>
      <c r="F81" s="399"/>
      <c r="G81" s="389"/>
      <c r="H81" s="37"/>
      <c r="I81" s="443"/>
      <c r="J81" s="444"/>
      <c r="K81" s="37"/>
      <c r="L81" s="38"/>
    </row>
    <row r="82" spans="1:12" s="5" customFormat="1" ht="34.5" hidden="1" customHeight="1">
      <c r="A82" s="435" t="s">
        <v>5</v>
      </c>
      <c r="B82" s="436"/>
      <c r="C82" s="436"/>
      <c r="D82" s="436"/>
      <c r="E82" s="69">
        <v>2220</v>
      </c>
      <c r="F82" s="399">
        <v>340</v>
      </c>
      <c r="G82" s="389"/>
      <c r="H82" s="37">
        <v>0</v>
      </c>
      <c r="I82" s="443">
        <v>0</v>
      </c>
      <c r="J82" s="444"/>
      <c r="K82" s="37">
        <v>0</v>
      </c>
      <c r="L82" s="38" t="s">
        <v>9</v>
      </c>
    </row>
    <row r="83" spans="1:12" s="5" customFormat="1" ht="33" hidden="1" customHeight="1">
      <c r="A83" s="435" t="s">
        <v>39</v>
      </c>
      <c r="B83" s="436"/>
      <c r="C83" s="436"/>
      <c r="D83" s="436"/>
      <c r="E83" s="69">
        <v>2230</v>
      </c>
      <c r="F83" s="399">
        <v>350</v>
      </c>
      <c r="G83" s="389"/>
      <c r="H83" s="37">
        <v>0</v>
      </c>
      <c r="I83" s="443">
        <v>0</v>
      </c>
      <c r="J83" s="444"/>
      <c r="K83" s="37">
        <v>0</v>
      </c>
      <c r="L83" s="38" t="s">
        <v>9</v>
      </c>
    </row>
    <row r="84" spans="1:12" s="5" customFormat="1" ht="37.5" hidden="1" customHeight="1">
      <c r="A84" s="435" t="s">
        <v>4</v>
      </c>
      <c r="B84" s="436"/>
      <c r="C84" s="436"/>
      <c r="D84" s="436"/>
      <c r="E84" s="69">
        <v>2240</v>
      </c>
      <c r="F84" s="399">
        <v>360</v>
      </c>
      <c r="G84" s="389">
        <v>0</v>
      </c>
      <c r="H84" s="37">
        <v>0</v>
      </c>
      <c r="I84" s="443">
        <v>0</v>
      </c>
      <c r="J84" s="444"/>
      <c r="K84" s="37">
        <v>0</v>
      </c>
      <c r="L84" s="38" t="s">
        <v>9</v>
      </c>
    </row>
    <row r="85" spans="1:12" s="5" customFormat="1" ht="24" hidden="1" customHeight="1">
      <c r="A85" s="511" t="s">
        <v>4</v>
      </c>
      <c r="B85" s="512"/>
      <c r="C85" s="512"/>
      <c r="D85" s="512"/>
      <c r="E85" s="69">
        <v>2240</v>
      </c>
      <c r="F85" s="399">
        <v>360</v>
      </c>
      <c r="G85" s="389"/>
      <c r="H85" s="37"/>
      <c r="I85" s="443"/>
      <c r="J85" s="444"/>
      <c r="K85" s="37"/>
      <c r="L85" s="38" t="s">
        <v>9</v>
      </c>
    </row>
    <row r="86" spans="1:12" s="6" customFormat="1" ht="21.75" customHeight="1">
      <c r="A86" s="441" t="s">
        <v>32</v>
      </c>
      <c r="B86" s="442"/>
      <c r="C86" s="442"/>
      <c r="D86" s="442"/>
      <c r="E86" s="69">
        <v>2300</v>
      </c>
      <c r="F86" s="399" t="s">
        <v>769</v>
      </c>
      <c r="G86" s="389"/>
      <c r="H86" s="47">
        <f>H87+H88</f>
        <v>18500</v>
      </c>
      <c r="I86" s="431">
        <f>I87+I88</f>
        <v>18500</v>
      </c>
      <c r="J86" s="432"/>
      <c r="K86" s="47">
        <f>K87+K88</f>
        <v>18500</v>
      </c>
      <c r="L86" s="38" t="s">
        <v>9</v>
      </c>
    </row>
    <row r="87" spans="1:12" s="7" customFormat="1" ht="33" customHeight="1">
      <c r="A87" s="439" t="s">
        <v>15</v>
      </c>
      <c r="B87" s="440"/>
      <c r="C87" s="440"/>
      <c r="D87" s="440"/>
      <c r="E87" s="69">
        <v>2310</v>
      </c>
      <c r="F87" s="411" t="s">
        <v>768</v>
      </c>
      <c r="G87" s="401" t="s">
        <v>755</v>
      </c>
      <c r="H87" s="50">
        <v>17000</v>
      </c>
      <c r="I87" s="443">
        <v>17000</v>
      </c>
      <c r="J87" s="444"/>
      <c r="K87" s="50">
        <v>17000</v>
      </c>
      <c r="L87" s="38" t="s">
        <v>9</v>
      </c>
    </row>
    <row r="88" spans="1:12" s="5" customFormat="1" ht="23.25" customHeight="1">
      <c r="A88" s="439" t="s">
        <v>493</v>
      </c>
      <c r="B88" s="440"/>
      <c r="C88" s="440"/>
      <c r="D88" s="440"/>
      <c r="E88" s="69">
        <v>2330</v>
      </c>
      <c r="F88" s="411" t="s">
        <v>770</v>
      </c>
      <c r="G88" s="389" t="s">
        <v>756</v>
      </c>
      <c r="H88" s="37">
        <v>1500</v>
      </c>
      <c r="I88" s="443">
        <v>1500</v>
      </c>
      <c r="J88" s="444"/>
      <c r="K88" s="37">
        <v>1500</v>
      </c>
      <c r="L88" s="38" t="s">
        <v>9</v>
      </c>
    </row>
    <row r="89" spans="1:12" s="6" customFormat="1" ht="20.25" customHeight="1">
      <c r="A89" s="441" t="s">
        <v>45</v>
      </c>
      <c r="B89" s="442"/>
      <c r="C89" s="442"/>
      <c r="D89" s="442"/>
      <c r="E89" s="69">
        <v>2400</v>
      </c>
      <c r="F89" s="399" t="s">
        <v>9</v>
      </c>
      <c r="G89" s="389"/>
      <c r="H89" s="47">
        <v>0</v>
      </c>
      <c r="I89" s="431">
        <v>0</v>
      </c>
      <c r="J89" s="432"/>
      <c r="K89" s="47">
        <v>0</v>
      </c>
      <c r="L89" s="38" t="s">
        <v>9</v>
      </c>
    </row>
    <row r="90" spans="1:12" s="8" customFormat="1" ht="0.75" hidden="1" customHeight="1">
      <c r="A90" s="439" t="s">
        <v>43</v>
      </c>
      <c r="B90" s="440"/>
      <c r="C90" s="440"/>
      <c r="D90" s="440"/>
      <c r="E90" s="69">
        <v>2410</v>
      </c>
      <c r="F90" s="407">
        <v>810</v>
      </c>
      <c r="G90" s="389"/>
      <c r="H90" s="47">
        <v>0</v>
      </c>
      <c r="I90" s="443">
        <v>0</v>
      </c>
      <c r="J90" s="444"/>
      <c r="K90" s="47">
        <v>0</v>
      </c>
      <c r="L90" s="38" t="s">
        <v>9</v>
      </c>
    </row>
    <row r="91" spans="1:12" s="5" customFormat="1" ht="19.5" hidden="1" customHeight="1">
      <c r="A91" s="439" t="s">
        <v>6</v>
      </c>
      <c r="B91" s="440"/>
      <c r="C91" s="440"/>
      <c r="D91" s="440"/>
      <c r="E91" s="69">
        <v>2420</v>
      </c>
      <c r="F91" s="399">
        <v>862</v>
      </c>
      <c r="G91" s="389"/>
      <c r="H91" s="37"/>
      <c r="I91" s="443"/>
      <c r="J91" s="444"/>
      <c r="K91" s="37"/>
      <c r="L91" s="38" t="s">
        <v>9</v>
      </c>
    </row>
    <row r="92" spans="1:12" s="5" customFormat="1" ht="21" hidden="1" customHeight="1">
      <c r="A92" s="439" t="s">
        <v>8</v>
      </c>
      <c r="B92" s="440"/>
      <c r="C92" s="440"/>
      <c r="D92" s="440"/>
      <c r="E92" s="69">
        <v>2430</v>
      </c>
      <c r="F92" s="399">
        <v>863</v>
      </c>
      <c r="G92" s="389"/>
      <c r="H92" s="37"/>
      <c r="I92" s="443"/>
      <c r="J92" s="444"/>
      <c r="K92" s="37"/>
      <c r="L92" s="38" t="s">
        <v>9</v>
      </c>
    </row>
    <row r="93" spans="1:12" s="6" customFormat="1" ht="26.25" hidden="1" customHeight="1">
      <c r="A93" s="441" t="s">
        <v>40</v>
      </c>
      <c r="B93" s="442"/>
      <c r="C93" s="442"/>
      <c r="D93" s="442"/>
      <c r="E93" s="69">
        <v>2500</v>
      </c>
      <c r="F93" s="399" t="s">
        <v>9</v>
      </c>
      <c r="G93" s="389"/>
      <c r="H93" s="47"/>
      <c r="I93" s="443"/>
      <c r="J93" s="444"/>
      <c r="K93" s="47"/>
      <c r="L93" s="38" t="s">
        <v>9</v>
      </c>
    </row>
    <row r="94" spans="1:12" s="5" customFormat="1" ht="36.75" hidden="1" customHeight="1">
      <c r="A94" s="439" t="s">
        <v>7</v>
      </c>
      <c r="B94" s="440"/>
      <c r="C94" s="440"/>
      <c r="D94" s="440"/>
      <c r="E94" s="69">
        <v>2520</v>
      </c>
      <c r="F94" s="412">
        <v>832</v>
      </c>
      <c r="G94" s="389"/>
      <c r="H94" s="37"/>
      <c r="I94" s="443"/>
      <c r="J94" s="444"/>
      <c r="K94" s="37"/>
      <c r="L94" s="38" t="s">
        <v>9</v>
      </c>
    </row>
    <row r="95" spans="1:12" s="6" customFormat="1" ht="18" customHeight="1">
      <c r="A95" s="451" t="s">
        <v>41</v>
      </c>
      <c r="B95" s="452"/>
      <c r="C95" s="452"/>
      <c r="D95" s="452"/>
      <c r="E95" s="69">
        <v>2600</v>
      </c>
      <c r="F95" s="399" t="s">
        <v>9</v>
      </c>
      <c r="G95" s="389"/>
      <c r="H95" s="47">
        <f>H97+H98+H99</f>
        <v>734000</v>
      </c>
      <c r="I95" s="431">
        <f>I97+I98+I99</f>
        <v>714000</v>
      </c>
      <c r="J95" s="432"/>
      <c r="K95" s="47">
        <f>K97+K98+K99</f>
        <v>714000</v>
      </c>
      <c r="L95" s="38"/>
    </row>
    <row r="96" spans="1:12" s="5" customFormat="1" ht="30.75" customHeight="1">
      <c r="A96" s="439" t="s">
        <v>494</v>
      </c>
      <c r="B96" s="440"/>
      <c r="C96" s="440"/>
      <c r="D96" s="440"/>
      <c r="E96" s="69">
        <v>2610</v>
      </c>
      <c r="F96" s="399">
        <v>241</v>
      </c>
      <c r="G96" s="389"/>
      <c r="H96" s="37">
        <v>0</v>
      </c>
      <c r="I96" s="443">
        <v>0</v>
      </c>
      <c r="J96" s="444"/>
      <c r="K96" s="37">
        <v>0</v>
      </c>
      <c r="L96" s="40"/>
    </row>
    <row r="97" spans="1:12" s="5" customFormat="1" ht="21" customHeight="1">
      <c r="A97" s="439" t="s">
        <v>495</v>
      </c>
      <c r="B97" s="440"/>
      <c r="C97" s="440"/>
      <c r="D97" s="440"/>
      <c r="E97" s="69">
        <v>2620</v>
      </c>
      <c r="F97" s="399">
        <v>242</v>
      </c>
      <c r="G97" s="389"/>
      <c r="H97" s="37"/>
      <c r="I97" s="443"/>
      <c r="J97" s="444"/>
      <c r="K97" s="37"/>
      <c r="L97" s="40"/>
    </row>
    <row r="98" spans="1:12" s="9" customFormat="1" ht="21" customHeight="1">
      <c r="A98" s="439" t="s">
        <v>496</v>
      </c>
      <c r="B98" s="440"/>
      <c r="C98" s="440"/>
      <c r="D98" s="440"/>
      <c r="E98" s="69">
        <v>2630</v>
      </c>
      <c r="F98" s="411">
        <v>243</v>
      </c>
      <c r="G98" s="401"/>
      <c r="H98" s="49">
        <v>0</v>
      </c>
      <c r="I98" s="443">
        <v>0</v>
      </c>
      <c r="J98" s="444"/>
      <c r="K98" s="49">
        <v>0</v>
      </c>
      <c r="L98" s="51"/>
    </row>
    <row r="99" spans="1:12" s="9" customFormat="1" ht="21" customHeight="1">
      <c r="A99" s="439" t="s">
        <v>30</v>
      </c>
      <c r="B99" s="440"/>
      <c r="C99" s="440"/>
      <c r="D99" s="440"/>
      <c r="E99" s="69">
        <v>2640</v>
      </c>
      <c r="F99" s="411">
        <v>244</v>
      </c>
      <c r="G99" s="401"/>
      <c r="H99" s="218">
        <f>H101+H102+H103+H104+H105+H106+H107+H108+H109+H110+H111+H112+H113+H114+H115</f>
        <v>734000</v>
      </c>
      <c r="I99" s="431">
        <f>I101+I102+I103+I104+I105+I106+I107+I108+I109+I110+I111+I112+I113+I114+I115</f>
        <v>714000</v>
      </c>
      <c r="J99" s="432"/>
      <c r="K99" s="218">
        <f>K101+K102+K103+K104+K105+K106+K107+K108+K109+K110+K111+K112+K113+K114+K115</f>
        <v>714000</v>
      </c>
      <c r="L99" s="51"/>
    </row>
    <row r="100" spans="1:12" s="9" customFormat="1" ht="21" customHeight="1">
      <c r="A100" s="508" t="s">
        <v>16</v>
      </c>
      <c r="B100" s="509"/>
      <c r="C100" s="509"/>
      <c r="D100" s="509"/>
      <c r="E100" s="69">
        <v>2641</v>
      </c>
      <c r="F100" s="411" t="s">
        <v>771</v>
      </c>
      <c r="G100" s="401"/>
      <c r="H100" s="217"/>
      <c r="I100" s="433"/>
      <c r="J100" s="434"/>
      <c r="K100" s="217"/>
      <c r="L100" s="51"/>
    </row>
    <row r="101" spans="1:12" s="9" customFormat="1" ht="20.25" customHeight="1">
      <c r="A101" s="445" t="s">
        <v>382</v>
      </c>
      <c r="B101" s="446"/>
      <c r="C101" s="446"/>
      <c r="D101" s="446"/>
      <c r="E101" s="69">
        <v>2642</v>
      </c>
      <c r="F101" s="411" t="s">
        <v>772</v>
      </c>
      <c r="G101" s="401" t="s">
        <v>755</v>
      </c>
      <c r="H101" s="49">
        <v>32600</v>
      </c>
      <c r="I101" s="447">
        <f>H101</f>
        <v>32600</v>
      </c>
      <c r="J101" s="448"/>
      <c r="K101" s="49">
        <f>H101</f>
        <v>32600</v>
      </c>
      <c r="L101" s="51"/>
    </row>
    <row r="102" spans="1:12" s="9" customFormat="1" ht="20.25" customHeight="1">
      <c r="A102" s="445" t="s">
        <v>350</v>
      </c>
      <c r="B102" s="446"/>
      <c r="C102" s="446"/>
      <c r="D102" s="446"/>
      <c r="E102" s="69">
        <v>2643</v>
      </c>
      <c r="F102" s="411" t="s">
        <v>773</v>
      </c>
      <c r="G102" s="401" t="s">
        <v>755</v>
      </c>
      <c r="H102" s="49">
        <v>375000</v>
      </c>
      <c r="I102" s="447">
        <v>365000</v>
      </c>
      <c r="J102" s="448"/>
      <c r="K102" s="49">
        <v>365000</v>
      </c>
      <c r="L102" s="51"/>
    </row>
    <row r="103" spans="1:12" s="9" customFormat="1" ht="20.25" customHeight="1">
      <c r="A103" s="445" t="s">
        <v>351</v>
      </c>
      <c r="B103" s="446"/>
      <c r="C103" s="446"/>
      <c r="D103" s="446"/>
      <c r="E103" s="69">
        <v>2644</v>
      </c>
      <c r="F103" s="411" t="s">
        <v>774</v>
      </c>
      <c r="G103" s="401" t="s">
        <v>755</v>
      </c>
      <c r="H103" s="49">
        <v>9000</v>
      </c>
      <c r="I103" s="447">
        <f t="shared" ref="I103:I114" si="0">H103</f>
        <v>9000</v>
      </c>
      <c r="J103" s="448"/>
      <c r="K103" s="49">
        <f t="shared" ref="K103:K114" si="1">H103</f>
        <v>9000</v>
      </c>
      <c r="L103" s="51"/>
    </row>
    <row r="104" spans="1:12" s="9" customFormat="1" ht="20.25" customHeight="1">
      <c r="A104" s="445" t="s">
        <v>353</v>
      </c>
      <c r="B104" s="446"/>
      <c r="C104" s="446"/>
      <c r="D104" s="446"/>
      <c r="E104" s="69">
        <v>2646</v>
      </c>
      <c r="F104" s="411" t="s">
        <v>775</v>
      </c>
      <c r="G104" s="401" t="s">
        <v>755</v>
      </c>
      <c r="H104" s="49">
        <v>21500</v>
      </c>
      <c r="I104" s="447">
        <f t="shared" si="0"/>
        <v>21500</v>
      </c>
      <c r="J104" s="448"/>
      <c r="K104" s="49">
        <f t="shared" si="1"/>
        <v>21500</v>
      </c>
      <c r="L104" s="51"/>
    </row>
    <row r="105" spans="1:12" s="9" customFormat="1" ht="20.25" customHeight="1">
      <c r="A105" s="445" t="s">
        <v>398</v>
      </c>
      <c r="B105" s="446"/>
      <c r="C105" s="446"/>
      <c r="D105" s="446"/>
      <c r="E105" s="69">
        <v>2647</v>
      </c>
      <c r="F105" s="411" t="s">
        <v>776</v>
      </c>
      <c r="G105" s="401" t="s">
        <v>755</v>
      </c>
      <c r="H105" s="49">
        <v>4500</v>
      </c>
      <c r="I105" s="447">
        <f t="shared" si="0"/>
        <v>4500</v>
      </c>
      <c r="J105" s="448"/>
      <c r="K105" s="49">
        <f t="shared" si="1"/>
        <v>4500</v>
      </c>
      <c r="L105" s="51"/>
    </row>
    <row r="106" spans="1:12" s="9" customFormat="1" ht="20.25" customHeight="1">
      <c r="A106" s="445" t="s">
        <v>356</v>
      </c>
      <c r="B106" s="446"/>
      <c r="C106" s="446"/>
      <c r="D106" s="446"/>
      <c r="E106" s="69">
        <v>2648</v>
      </c>
      <c r="F106" s="411" t="s">
        <v>777</v>
      </c>
      <c r="G106" s="401" t="s">
        <v>755</v>
      </c>
      <c r="H106" s="49">
        <v>10400</v>
      </c>
      <c r="I106" s="447">
        <v>400</v>
      </c>
      <c r="J106" s="448"/>
      <c r="K106" s="49">
        <v>400</v>
      </c>
      <c r="L106" s="51"/>
    </row>
    <row r="107" spans="1:12" s="9" customFormat="1" ht="20.25" customHeight="1">
      <c r="A107" s="445" t="s">
        <v>357</v>
      </c>
      <c r="B107" s="446"/>
      <c r="C107" s="446"/>
      <c r="D107" s="446"/>
      <c r="E107" s="69">
        <v>2649</v>
      </c>
      <c r="F107" s="411" t="s">
        <v>778</v>
      </c>
      <c r="G107" s="401" t="s">
        <v>755</v>
      </c>
      <c r="H107" s="49">
        <v>0</v>
      </c>
      <c r="I107" s="447">
        <v>0</v>
      </c>
      <c r="J107" s="448"/>
      <c r="K107" s="49">
        <f t="shared" si="1"/>
        <v>0</v>
      </c>
      <c r="L107" s="51"/>
    </row>
    <row r="108" spans="1:12" s="9" customFormat="1" ht="20.25" customHeight="1">
      <c r="A108" s="449" t="s">
        <v>359</v>
      </c>
      <c r="B108" s="450"/>
      <c r="C108" s="450"/>
      <c r="D108" s="450"/>
      <c r="E108" s="69">
        <v>2652</v>
      </c>
      <c r="F108" s="411" t="s">
        <v>779</v>
      </c>
      <c r="G108" s="401" t="s">
        <v>755</v>
      </c>
      <c r="H108" s="49">
        <v>5000</v>
      </c>
      <c r="I108" s="447">
        <f t="shared" si="0"/>
        <v>5000</v>
      </c>
      <c r="J108" s="448"/>
      <c r="K108" s="49">
        <f t="shared" si="1"/>
        <v>5000</v>
      </c>
      <c r="L108" s="51"/>
    </row>
    <row r="109" spans="1:12" s="9" customFormat="1" ht="20.25" customHeight="1">
      <c r="A109" s="449" t="s">
        <v>361</v>
      </c>
      <c r="B109" s="450"/>
      <c r="C109" s="450"/>
      <c r="D109" s="450"/>
      <c r="E109" s="69">
        <v>2655</v>
      </c>
      <c r="F109" s="411" t="s">
        <v>780</v>
      </c>
      <c r="G109" s="401" t="s">
        <v>755</v>
      </c>
      <c r="H109" s="49">
        <v>5000</v>
      </c>
      <c r="I109" s="447">
        <v>5000</v>
      </c>
      <c r="J109" s="448"/>
      <c r="K109" s="49">
        <f t="shared" si="1"/>
        <v>5000</v>
      </c>
      <c r="L109" s="51"/>
    </row>
    <row r="110" spans="1:12" s="9" customFormat="1" ht="20.25" customHeight="1">
      <c r="A110" s="449" t="s">
        <v>362</v>
      </c>
      <c r="B110" s="450"/>
      <c r="C110" s="450"/>
      <c r="D110" s="450"/>
      <c r="E110" s="69">
        <v>2656</v>
      </c>
      <c r="F110" s="411" t="s">
        <v>781</v>
      </c>
      <c r="G110" s="401" t="s">
        <v>755</v>
      </c>
      <c r="H110" s="49">
        <v>7000</v>
      </c>
      <c r="I110" s="447">
        <v>7000</v>
      </c>
      <c r="J110" s="448"/>
      <c r="K110" s="49">
        <f t="shared" si="1"/>
        <v>7000</v>
      </c>
      <c r="L110" s="51"/>
    </row>
    <row r="111" spans="1:12" s="9" customFormat="1" ht="20.25" customHeight="1">
      <c r="A111" s="449" t="s">
        <v>364</v>
      </c>
      <c r="B111" s="450"/>
      <c r="C111" s="450"/>
      <c r="D111" s="450"/>
      <c r="E111" s="69">
        <v>2658</v>
      </c>
      <c r="F111" s="411" t="s">
        <v>782</v>
      </c>
      <c r="G111" s="401" t="s">
        <v>756</v>
      </c>
      <c r="H111" s="49">
        <v>10000</v>
      </c>
      <c r="I111" s="447">
        <v>10000</v>
      </c>
      <c r="J111" s="448"/>
      <c r="K111" s="49">
        <v>10000</v>
      </c>
      <c r="L111" s="51"/>
    </row>
    <row r="112" spans="1:12" s="9" customFormat="1" ht="20.25" customHeight="1">
      <c r="A112" s="449" t="s">
        <v>365</v>
      </c>
      <c r="B112" s="450"/>
      <c r="C112" s="450"/>
      <c r="D112" s="450"/>
      <c r="E112" s="69">
        <v>2662</v>
      </c>
      <c r="F112" s="411" t="s">
        <v>783</v>
      </c>
      <c r="G112" s="401" t="s">
        <v>756</v>
      </c>
      <c r="H112" s="49">
        <v>30000</v>
      </c>
      <c r="I112" s="447">
        <f t="shared" si="0"/>
        <v>30000</v>
      </c>
      <c r="J112" s="448"/>
      <c r="K112" s="49">
        <f t="shared" si="1"/>
        <v>30000</v>
      </c>
      <c r="L112" s="51"/>
    </row>
    <row r="113" spans="1:12" s="9" customFormat="1" ht="20.25" customHeight="1">
      <c r="A113" s="449" t="s">
        <v>366</v>
      </c>
      <c r="B113" s="450"/>
      <c r="C113" s="450"/>
      <c r="D113" s="450"/>
      <c r="E113" s="69">
        <v>2664</v>
      </c>
      <c r="F113" s="411" t="s">
        <v>785</v>
      </c>
      <c r="G113" s="401" t="s">
        <v>756</v>
      </c>
      <c r="H113" s="49">
        <v>24000</v>
      </c>
      <c r="I113" s="447">
        <f t="shared" si="0"/>
        <v>24000</v>
      </c>
      <c r="J113" s="448"/>
      <c r="K113" s="49">
        <f t="shared" si="1"/>
        <v>24000</v>
      </c>
      <c r="L113" s="51"/>
    </row>
    <row r="114" spans="1:12" s="9" customFormat="1" ht="20.25" customHeight="1">
      <c r="A114" s="449" t="s">
        <v>367</v>
      </c>
      <c r="B114" s="450"/>
      <c r="C114" s="450"/>
      <c r="D114" s="450"/>
      <c r="E114" s="69">
        <v>2665</v>
      </c>
      <c r="F114" s="411" t="s">
        <v>784</v>
      </c>
      <c r="G114" s="401" t="s">
        <v>756</v>
      </c>
      <c r="H114" s="49">
        <v>15000</v>
      </c>
      <c r="I114" s="447">
        <f t="shared" si="0"/>
        <v>15000</v>
      </c>
      <c r="J114" s="448"/>
      <c r="K114" s="49">
        <f t="shared" si="1"/>
        <v>15000</v>
      </c>
      <c r="L114" s="51"/>
    </row>
    <row r="115" spans="1:12" s="9" customFormat="1" ht="20.25" customHeight="1">
      <c r="A115" s="445" t="s">
        <v>368</v>
      </c>
      <c r="B115" s="446"/>
      <c r="C115" s="446"/>
      <c r="D115" s="458"/>
      <c r="E115" s="69">
        <v>2666</v>
      </c>
      <c r="F115" s="411" t="s">
        <v>786</v>
      </c>
      <c r="G115" s="401" t="s">
        <v>756</v>
      </c>
      <c r="H115" s="216" t="s">
        <v>476</v>
      </c>
      <c r="I115" s="447">
        <v>185000</v>
      </c>
      <c r="J115" s="448"/>
      <c r="K115" s="227">
        <v>185000</v>
      </c>
      <c r="L115" s="215"/>
    </row>
    <row r="116" spans="1:12" s="5" customFormat="1" ht="21.75" customHeight="1">
      <c r="A116" s="439" t="s">
        <v>497</v>
      </c>
      <c r="B116" s="440"/>
      <c r="C116" s="440"/>
      <c r="D116" s="507"/>
      <c r="E116" s="69">
        <v>2650</v>
      </c>
      <c r="F116" s="399">
        <v>400</v>
      </c>
      <c r="G116" s="389"/>
      <c r="H116" s="207"/>
      <c r="I116" s="443"/>
      <c r="J116" s="461"/>
      <c r="K116" s="207"/>
      <c r="L116" s="40"/>
    </row>
    <row r="117" spans="1:12" s="5" customFormat="1" ht="31.5" customHeight="1">
      <c r="A117" s="508" t="s">
        <v>58</v>
      </c>
      <c r="B117" s="509"/>
      <c r="C117" s="509"/>
      <c r="D117" s="510"/>
      <c r="E117" s="69">
        <v>2651</v>
      </c>
      <c r="F117" s="399">
        <v>406</v>
      </c>
      <c r="G117" s="389"/>
      <c r="H117" s="207"/>
      <c r="I117" s="443"/>
      <c r="J117" s="461"/>
      <c r="K117" s="207"/>
      <c r="L117" s="40"/>
    </row>
    <row r="118" spans="1:12" s="5" customFormat="1" ht="21" customHeight="1">
      <c r="A118" s="508" t="s">
        <v>59</v>
      </c>
      <c r="B118" s="509"/>
      <c r="C118" s="509"/>
      <c r="D118" s="510"/>
      <c r="E118" s="69">
        <v>2652</v>
      </c>
      <c r="F118" s="399">
        <v>407</v>
      </c>
      <c r="G118" s="389"/>
      <c r="H118" s="207"/>
      <c r="I118" s="443"/>
      <c r="J118" s="461"/>
      <c r="K118" s="207"/>
      <c r="L118" s="40"/>
    </row>
    <row r="119" spans="1:12" s="5" customFormat="1" ht="21" customHeight="1">
      <c r="A119" s="462" t="s">
        <v>48</v>
      </c>
      <c r="B119" s="463"/>
      <c r="C119" s="463"/>
      <c r="D119" s="464"/>
      <c r="E119" s="72">
        <v>3000</v>
      </c>
      <c r="F119" s="410">
        <v>100</v>
      </c>
      <c r="G119" s="400"/>
      <c r="H119" s="47">
        <f>H120+H121+H122</f>
        <v>0</v>
      </c>
      <c r="I119" s="459">
        <f>I120+I121+I122</f>
        <v>0</v>
      </c>
      <c r="J119" s="460"/>
      <c r="K119" s="47">
        <f>K120+K121+K122</f>
        <v>0</v>
      </c>
      <c r="L119" s="52" t="s">
        <v>9</v>
      </c>
    </row>
    <row r="120" spans="1:12" s="5" customFormat="1" ht="30.75" customHeight="1">
      <c r="A120" s="441" t="s">
        <v>49</v>
      </c>
      <c r="B120" s="442"/>
      <c r="C120" s="442"/>
      <c r="D120" s="465"/>
      <c r="E120" s="69">
        <v>3010</v>
      </c>
      <c r="F120" s="399" t="s">
        <v>9</v>
      </c>
      <c r="G120" s="389"/>
      <c r="H120" s="207"/>
      <c r="I120" s="443"/>
      <c r="J120" s="461"/>
      <c r="K120" s="207"/>
      <c r="L120" s="38" t="s">
        <v>9</v>
      </c>
    </row>
    <row r="121" spans="1:12" s="5" customFormat="1" ht="21" customHeight="1">
      <c r="A121" s="441" t="s">
        <v>50</v>
      </c>
      <c r="B121" s="442"/>
      <c r="C121" s="442"/>
      <c r="D121" s="465"/>
      <c r="E121" s="69">
        <v>3020</v>
      </c>
      <c r="F121" s="399" t="s">
        <v>9</v>
      </c>
      <c r="G121" s="389"/>
      <c r="H121" s="207"/>
      <c r="I121" s="443"/>
      <c r="J121" s="461"/>
      <c r="K121" s="207"/>
      <c r="L121" s="38" t="s">
        <v>9</v>
      </c>
    </row>
    <row r="122" spans="1:12" s="5" customFormat="1" ht="21" customHeight="1">
      <c r="A122" s="441" t="s">
        <v>51</v>
      </c>
      <c r="B122" s="442"/>
      <c r="C122" s="442"/>
      <c r="D122" s="465"/>
      <c r="E122" s="69">
        <v>3030</v>
      </c>
      <c r="F122" s="399" t="s">
        <v>9</v>
      </c>
      <c r="G122" s="389"/>
      <c r="H122" s="207"/>
      <c r="I122" s="443"/>
      <c r="J122" s="461"/>
      <c r="K122" s="207"/>
      <c r="L122" s="38" t="s">
        <v>9</v>
      </c>
    </row>
    <row r="123" spans="1:12" s="5" customFormat="1" ht="9" customHeight="1">
      <c r="A123" s="208"/>
      <c r="B123" s="209"/>
      <c r="C123" s="209"/>
      <c r="D123" s="209"/>
      <c r="E123" s="69"/>
      <c r="F123" s="399"/>
      <c r="G123" s="389"/>
      <c r="H123" s="207"/>
      <c r="I123" s="443"/>
      <c r="J123" s="461"/>
      <c r="K123" s="207"/>
      <c r="L123" s="38"/>
    </row>
    <row r="124" spans="1:12" s="5" customFormat="1" ht="18.75" customHeight="1">
      <c r="A124" s="504" t="s">
        <v>11</v>
      </c>
      <c r="B124" s="505"/>
      <c r="C124" s="505"/>
      <c r="D124" s="506"/>
      <c r="E124" s="72">
        <v>4000</v>
      </c>
      <c r="F124" s="410" t="s">
        <v>9</v>
      </c>
      <c r="G124" s="400"/>
      <c r="H124" s="207">
        <f>H125</f>
        <v>0</v>
      </c>
      <c r="I124" s="443">
        <f>I125</f>
        <v>0</v>
      </c>
      <c r="J124" s="461"/>
      <c r="K124" s="207">
        <f>K125</f>
        <v>0</v>
      </c>
      <c r="L124" s="38" t="s">
        <v>9</v>
      </c>
    </row>
    <row r="125" spans="1:12" s="5" customFormat="1" ht="32.25" customHeight="1">
      <c r="A125" s="511" t="s">
        <v>289</v>
      </c>
      <c r="B125" s="512"/>
      <c r="C125" s="512"/>
      <c r="D125" s="513"/>
      <c r="E125" s="173">
        <v>4010</v>
      </c>
      <c r="F125" s="413">
        <v>610</v>
      </c>
      <c r="G125" s="401"/>
      <c r="H125" s="50"/>
      <c r="I125" s="443"/>
      <c r="J125" s="461"/>
      <c r="K125" s="50"/>
      <c r="L125" s="180" t="s">
        <v>9</v>
      </c>
    </row>
    <row r="126" spans="1:12" ht="15" customHeight="1">
      <c r="A126" s="172"/>
      <c r="B126" s="172"/>
      <c r="C126" s="172"/>
      <c r="D126" s="172"/>
      <c r="E126" s="174"/>
      <c r="F126" s="414"/>
      <c r="G126" s="402"/>
      <c r="H126" s="175"/>
      <c r="I126" s="515"/>
      <c r="J126" s="516"/>
      <c r="K126" s="175"/>
      <c r="L126" s="175"/>
    </row>
    <row r="127" spans="1:12" s="5" customFormat="1" ht="15" customHeight="1">
      <c r="A127" s="456" t="s">
        <v>13</v>
      </c>
      <c r="B127" s="456"/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</row>
    <row r="128" spans="1:12" s="5" customFormat="1" ht="15" customHeight="1">
      <c r="A128" s="514" t="s">
        <v>54</v>
      </c>
      <c r="B128" s="514"/>
      <c r="C128" s="514"/>
      <c r="D128" s="514"/>
      <c r="E128" s="514"/>
      <c r="F128" s="514"/>
      <c r="G128" s="514"/>
      <c r="H128" s="514"/>
      <c r="I128" s="514"/>
      <c r="J128" s="514"/>
      <c r="K128" s="206"/>
      <c r="L128" s="206"/>
    </row>
    <row r="129" spans="1:12" s="5" customFormat="1" ht="15" customHeight="1">
      <c r="A129" s="514" t="s">
        <v>55</v>
      </c>
      <c r="B129" s="514"/>
      <c r="C129" s="514"/>
      <c r="D129" s="514"/>
      <c r="E129" s="514"/>
      <c r="F129" s="514"/>
      <c r="G129" s="514"/>
      <c r="H129" s="514"/>
      <c r="I129" s="514"/>
      <c r="J129" s="514"/>
      <c r="K129" s="206"/>
      <c r="L129" s="206"/>
    </row>
    <row r="130" spans="1:12" s="5" customFormat="1" ht="15" customHeight="1">
      <c r="A130" s="457" t="s">
        <v>60</v>
      </c>
      <c r="B130" s="457"/>
      <c r="C130" s="457"/>
      <c r="D130" s="457"/>
      <c r="E130" s="457"/>
      <c r="F130" s="457"/>
      <c r="G130" s="457"/>
      <c r="H130" s="457"/>
      <c r="I130" s="457"/>
      <c r="J130" s="457"/>
      <c r="K130" s="457"/>
      <c r="L130" s="457"/>
    </row>
    <row r="131" spans="1:12" s="5" customFormat="1" ht="15" customHeight="1">
      <c r="A131" s="457" t="s">
        <v>53</v>
      </c>
      <c r="B131" s="457"/>
      <c r="C131" s="457"/>
      <c r="D131" s="457"/>
      <c r="E131" s="457"/>
      <c r="F131" s="457"/>
      <c r="G131" s="457"/>
      <c r="H131" s="457"/>
      <c r="I131" s="457"/>
      <c r="J131" s="457"/>
      <c r="K131" s="457"/>
      <c r="L131" s="457"/>
    </row>
    <row r="132" spans="1:12" ht="15" customHeight="1">
      <c r="A132" s="503" t="s">
        <v>52</v>
      </c>
      <c r="B132" s="503"/>
      <c r="C132" s="503"/>
      <c r="D132" s="503"/>
      <c r="E132" s="503"/>
      <c r="F132" s="503"/>
      <c r="G132" s="503"/>
    </row>
  </sheetData>
  <mergeCells count="228">
    <mergeCell ref="A42:D42"/>
    <mergeCell ref="A47:D47"/>
    <mergeCell ref="A48:D48"/>
    <mergeCell ref="I36:J36"/>
    <mergeCell ref="I37:J37"/>
    <mergeCell ref="I38:J38"/>
    <mergeCell ref="I39:J39"/>
    <mergeCell ref="A49:D49"/>
    <mergeCell ref="A41:D41"/>
    <mergeCell ref="A43:D43"/>
    <mergeCell ref="A46:D46"/>
    <mergeCell ref="J1:L2"/>
    <mergeCell ref="I40:J40"/>
    <mergeCell ref="I55:J55"/>
    <mergeCell ref="I56:J56"/>
    <mergeCell ref="I41:J41"/>
    <mergeCell ref="I42:J42"/>
    <mergeCell ref="I43:J43"/>
    <mergeCell ref="I44:J44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J19:K19"/>
    <mergeCell ref="I28:J28"/>
    <mergeCell ref="J17:K17"/>
    <mergeCell ref="I91:J91"/>
    <mergeCell ref="I83:J83"/>
    <mergeCell ref="I84:J84"/>
    <mergeCell ref="I85:J85"/>
    <mergeCell ref="I65:J65"/>
    <mergeCell ref="I63:J63"/>
    <mergeCell ref="I59:J59"/>
    <mergeCell ref="A11:C11"/>
    <mergeCell ref="A8:C8"/>
    <mergeCell ref="A50:D50"/>
    <mergeCell ref="A51:D51"/>
    <mergeCell ref="A52:D52"/>
    <mergeCell ref="A53:D53"/>
    <mergeCell ref="A45:D45"/>
    <mergeCell ref="A40:D40"/>
    <mergeCell ref="A39:D39"/>
    <mergeCell ref="A35:D35"/>
    <mergeCell ref="A36:D36"/>
    <mergeCell ref="A54:D54"/>
    <mergeCell ref="A37:D37"/>
    <mergeCell ref="A87:D87"/>
    <mergeCell ref="A82:D82"/>
    <mergeCell ref="A83:D83"/>
    <mergeCell ref="A84:D84"/>
    <mergeCell ref="I86:J86"/>
    <mergeCell ref="I87:J87"/>
    <mergeCell ref="I57:J57"/>
    <mergeCell ref="I64:J64"/>
    <mergeCell ref="I66:J66"/>
    <mergeCell ref="I67:J67"/>
    <mergeCell ref="I88:J88"/>
    <mergeCell ref="I89:J89"/>
    <mergeCell ref="I90:J90"/>
    <mergeCell ref="A94:D94"/>
    <mergeCell ref="A78:D78"/>
    <mergeCell ref="A79:D79"/>
    <mergeCell ref="A74:D74"/>
    <mergeCell ref="A75:D75"/>
    <mergeCell ref="A76:D76"/>
    <mergeCell ref="A77:D77"/>
    <mergeCell ref="A63:D63"/>
    <mergeCell ref="A68:D71"/>
    <mergeCell ref="A85:D85"/>
    <mergeCell ref="A86:D86"/>
    <mergeCell ref="A56:D56"/>
    <mergeCell ref="A57:D57"/>
    <mergeCell ref="A67:D67"/>
    <mergeCell ref="A66:D66"/>
    <mergeCell ref="A64:D64"/>
    <mergeCell ref="A90:D90"/>
    <mergeCell ref="A91:D91"/>
    <mergeCell ref="A92:D92"/>
    <mergeCell ref="A93:D93"/>
    <mergeCell ref="A58:D62"/>
    <mergeCell ref="A32:D32"/>
    <mergeCell ref="A33:D33"/>
    <mergeCell ref="A34:D34"/>
    <mergeCell ref="A38:D38"/>
    <mergeCell ref="A29:D29"/>
    <mergeCell ref="A30:D30"/>
    <mergeCell ref="I32:J32"/>
    <mergeCell ref="I33:J33"/>
    <mergeCell ref="I34:J34"/>
    <mergeCell ref="I35:J35"/>
    <mergeCell ref="I30:J30"/>
    <mergeCell ref="I31:J31"/>
    <mergeCell ref="A31:D31"/>
    <mergeCell ref="I29:J29"/>
    <mergeCell ref="A28:D28"/>
    <mergeCell ref="A13:K13"/>
    <mergeCell ref="A12:K12"/>
    <mergeCell ref="L13:L14"/>
    <mergeCell ref="A132:G132"/>
    <mergeCell ref="A124:D124"/>
    <mergeCell ref="A97:D97"/>
    <mergeCell ref="A98:D98"/>
    <mergeCell ref="A116:D116"/>
    <mergeCell ref="A117:D117"/>
    <mergeCell ref="A118:D118"/>
    <mergeCell ref="A125:D125"/>
    <mergeCell ref="A128:J128"/>
    <mergeCell ref="A129:J129"/>
    <mergeCell ref="I126:J126"/>
    <mergeCell ref="A100:D100"/>
    <mergeCell ref="A99:D99"/>
    <mergeCell ref="I121:J121"/>
    <mergeCell ref="I122:J122"/>
    <mergeCell ref="I123:J123"/>
    <mergeCell ref="A120:D120"/>
    <mergeCell ref="A121:D121"/>
    <mergeCell ref="A73:D73"/>
    <mergeCell ref="A101:D101"/>
    <mergeCell ref="A102:D102"/>
    <mergeCell ref="J9:L9"/>
    <mergeCell ref="J10:L10"/>
    <mergeCell ref="J4:L4"/>
    <mergeCell ref="J5:L5"/>
    <mergeCell ref="J6:L6"/>
    <mergeCell ref="J7:L7"/>
    <mergeCell ref="A24:L24"/>
    <mergeCell ref="A26:D27"/>
    <mergeCell ref="E26:E27"/>
    <mergeCell ref="F26:F27"/>
    <mergeCell ref="H26:L26"/>
    <mergeCell ref="G26:G27"/>
    <mergeCell ref="I27:J27"/>
    <mergeCell ref="A4:C4"/>
    <mergeCell ref="A5:C5"/>
    <mergeCell ref="A6:C6"/>
    <mergeCell ref="A9:C9"/>
    <mergeCell ref="A10:C10"/>
    <mergeCell ref="J8:L8"/>
    <mergeCell ref="D15:H15"/>
    <mergeCell ref="A21:J21"/>
    <mergeCell ref="F16:H16"/>
    <mergeCell ref="H22:K22"/>
    <mergeCell ref="A1:C1"/>
    <mergeCell ref="A2:C2"/>
    <mergeCell ref="A3:C3"/>
    <mergeCell ref="I108:J108"/>
    <mergeCell ref="I111:J111"/>
    <mergeCell ref="A113:D113"/>
    <mergeCell ref="A127:L127"/>
    <mergeCell ref="A130:L130"/>
    <mergeCell ref="A131:L131"/>
    <mergeCell ref="A115:D115"/>
    <mergeCell ref="I119:J119"/>
    <mergeCell ref="I120:J120"/>
    <mergeCell ref="I125:J125"/>
    <mergeCell ref="A119:D119"/>
    <mergeCell ref="I115:J115"/>
    <mergeCell ref="A122:D122"/>
    <mergeCell ref="I116:J116"/>
    <mergeCell ref="I117:J117"/>
    <mergeCell ref="I118:J118"/>
    <mergeCell ref="I124:J124"/>
    <mergeCell ref="A106:D106"/>
    <mergeCell ref="A114:D114"/>
    <mergeCell ref="I113:J113"/>
    <mergeCell ref="I114:J114"/>
    <mergeCell ref="I95:J95"/>
    <mergeCell ref="I96:J96"/>
    <mergeCell ref="I97:J97"/>
    <mergeCell ref="A103:D103"/>
    <mergeCell ref="A104:D104"/>
    <mergeCell ref="A105:D105"/>
    <mergeCell ref="I112:J112"/>
    <mergeCell ref="I101:J101"/>
    <mergeCell ref="I102:J102"/>
    <mergeCell ref="A112:D112"/>
    <mergeCell ref="A108:D108"/>
    <mergeCell ref="A109:D109"/>
    <mergeCell ref="A110:D110"/>
    <mergeCell ref="A111:D111"/>
    <mergeCell ref="I103:J103"/>
    <mergeCell ref="I104:J104"/>
    <mergeCell ref="I105:J105"/>
    <mergeCell ref="I106:J106"/>
    <mergeCell ref="I107:J107"/>
    <mergeCell ref="I109:J109"/>
    <mergeCell ref="I110:J110"/>
    <mergeCell ref="A107:D107"/>
    <mergeCell ref="A95:D95"/>
    <mergeCell ref="I98:J98"/>
    <mergeCell ref="E58:E62"/>
    <mergeCell ref="I58:J58"/>
    <mergeCell ref="F59:F60"/>
    <mergeCell ref="F61:F62"/>
    <mergeCell ref="I99:J99"/>
    <mergeCell ref="I100:J100"/>
    <mergeCell ref="A55:D55"/>
    <mergeCell ref="A80:D80"/>
    <mergeCell ref="A81:D81"/>
    <mergeCell ref="A65:D65"/>
    <mergeCell ref="A96:D96"/>
    <mergeCell ref="A88:D88"/>
    <mergeCell ref="A89:D89"/>
    <mergeCell ref="I92:J92"/>
    <mergeCell ref="I93:J93"/>
    <mergeCell ref="A72:D72"/>
    <mergeCell ref="I72:J72"/>
    <mergeCell ref="I78:J78"/>
    <mergeCell ref="I79:J79"/>
    <mergeCell ref="I80:J80"/>
    <mergeCell ref="I81:J81"/>
    <mergeCell ref="I82:J82"/>
    <mergeCell ref="I94:J94"/>
    <mergeCell ref="E68:E71"/>
    <mergeCell ref="F68:F69"/>
    <mergeCell ref="I68:J68"/>
    <mergeCell ref="I69:J69"/>
    <mergeCell ref="F70:F71"/>
    <mergeCell ref="I70:J70"/>
    <mergeCell ref="I71:J71"/>
    <mergeCell ref="I60:J60"/>
    <mergeCell ref="I61:J61"/>
    <mergeCell ref="I62:J62"/>
  </mergeCells>
  <pageMargins left="0.39370078740157483" right="0.39370078740157483" top="0.98425196850393704" bottom="0.55118110236220474" header="0.11811023622047245" footer="0"/>
  <pageSetup paperSize="8" scale="60" fitToHeight="0" orientation="landscape" r:id="rId1"/>
  <headerFooter differentFirst="1">
    <oddHeader>&amp;C&amp;"Times New Roman,обычный"&amp;P</oddHeader>
  </headerFooter>
  <rowBreaks count="2" manualBreakCount="2">
    <brk id="46" max="11" man="1"/>
    <brk id="8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H40"/>
  <sheetViews>
    <sheetView topLeftCell="A31" workbookViewId="0">
      <selection activeCell="BB49" sqref="BB49"/>
    </sheetView>
  </sheetViews>
  <sheetFormatPr defaultRowHeight="15"/>
  <cols>
    <col min="1" max="5" width="0.85546875" style="176"/>
    <col min="6" max="84" width="1.140625" style="176" customWidth="1"/>
    <col min="85" max="85" width="4.5703125" style="176" customWidth="1"/>
    <col min="86" max="86" width="4" style="176" customWidth="1"/>
    <col min="87" max="87" width="1.85546875" style="176" customWidth="1"/>
    <col min="88" max="89" width="1.140625" style="176" customWidth="1"/>
    <col min="90" max="90" width="2.28515625" style="176" customWidth="1"/>
    <col min="91" max="91" width="9.7109375" style="176" customWidth="1"/>
    <col min="92" max="148" width="1.140625" style="176" customWidth="1"/>
    <col min="149" max="160" width="0.85546875" style="176"/>
  </cols>
  <sheetData>
    <row r="1" spans="1:164" ht="17.25">
      <c r="A1" s="177"/>
      <c r="B1" s="564" t="s">
        <v>335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  <c r="CM1" s="564"/>
      <c r="CN1" s="564"/>
      <c r="CO1" s="564"/>
      <c r="CP1" s="564"/>
      <c r="CQ1" s="564"/>
      <c r="CR1" s="564"/>
      <c r="CS1" s="564"/>
      <c r="CT1" s="564"/>
      <c r="CU1" s="564"/>
      <c r="CV1" s="564"/>
      <c r="CW1" s="564"/>
      <c r="CX1" s="564"/>
      <c r="CY1" s="564"/>
      <c r="CZ1" s="564"/>
      <c r="DA1" s="564"/>
      <c r="DB1" s="564"/>
      <c r="DC1" s="564"/>
      <c r="DD1" s="564"/>
      <c r="DE1" s="564"/>
      <c r="DF1" s="564"/>
      <c r="DG1" s="564"/>
      <c r="DH1" s="564"/>
      <c r="DI1" s="564"/>
      <c r="DJ1" s="564"/>
      <c r="DK1" s="564"/>
      <c r="DL1" s="564"/>
      <c r="DM1" s="564"/>
      <c r="DN1" s="564"/>
      <c r="DO1" s="564"/>
      <c r="DP1" s="564"/>
      <c r="DQ1" s="564"/>
      <c r="DR1" s="564"/>
      <c r="DS1" s="564"/>
      <c r="DT1" s="564"/>
      <c r="DU1" s="564"/>
      <c r="DV1" s="564"/>
      <c r="DW1" s="564"/>
      <c r="DX1" s="564"/>
      <c r="DY1" s="564"/>
      <c r="DZ1" s="564"/>
      <c r="EA1" s="564"/>
      <c r="EB1" s="564"/>
      <c r="EC1" s="564"/>
      <c r="ED1" s="564"/>
      <c r="EE1" s="564"/>
      <c r="EF1" s="564"/>
      <c r="EG1" s="564"/>
      <c r="EH1" s="564"/>
      <c r="EI1" s="564"/>
      <c r="EJ1" s="564"/>
      <c r="EK1" s="564"/>
      <c r="EL1" s="564"/>
      <c r="EM1" s="564"/>
      <c r="EN1" s="564"/>
      <c r="EO1" s="564"/>
      <c r="EP1" s="564"/>
      <c r="EQ1" s="564"/>
      <c r="ER1" s="564"/>
      <c r="ES1" s="564"/>
      <c r="ET1" s="564"/>
      <c r="EU1" s="564"/>
      <c r="EV1" s="564"/>
      <c r="EW1" s="564"/>
      <c r="EX1" s="564"/>
      <c r="EY1" s="564"/>
      <c r="EZ1" s="564"/>
      <c r="FA1" s="564"/>
      <c r="FB1" s="564"/>
      <c r="FC1" s="564"/>
      <c r="FD1" s="564"/>
      <c r="FE1" s="75"/>
      <c r="FF1" s="75"/>
      <c r="FG1" s="75"/>
      <c r="FH1" s="75"/>
    </row>
    <row r="2" spans="1:16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75"/>
      <c r="FF2" s="75"/>
      <c r="FG2" s="75"/>
      <c r="FH2" s="75"/>
    </row>
    <row r="3" spans="1:164" ht="15.75" customHeight="1">
      <c r="A3" s="565" t="s">
        <v>290</v>
      </c>
      <c r="B3" s="566"/>
      <c r="C3" s="566"/>
      <c r="D3" s="566"/>
      <c r="E3" s="566"/>
      <c r="F3" s="566"/>
      <c r="G3" s="566"/>
      <c r="H3" s="567"/>
      <c r="I3" s="574" t="s">
        <v>0</v>
      </c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  <c r="AR3" s="574"/>
      <c r="AS3" s="574"/>
      <c r="AT3" s="574"/>
      <c r="AU3" s="574"/>
      <c r="AV3" s="574"/>
      <c r="AW3" s="574"/>
      <c r="AX3" s="574"/>
      <c r="AY3" s="574"/>
      <c r="AZ3" s="574"/>
      <c r="BA3" s="574"/>
      <c r="BB3" s="574"/>
      <c r="BC3" s="574"/>
      <c r="BD3" s="574"/>
      <c r="BE3" s="574"/>
      <c r="BF3" s="574"/>
      <c r="BG3" s="574"/>
      <c r="BH3" s="574"/>
      <c r="BI3" s="574"/>
      <c r="BJ3" s="574"/>
      <c r="BK3" s="574"/>
      <c r="BL3" s="574"/>
      <c r="BM3" s="574"/>
      <c r="BN3" s="574"/>
      <c r="BO3" s="574"/>
      <c r="BP3" s="574"/>
      <c r="BQ3" s="574"/>
      <c r="BR3" s="574"/>
      <c r="BS3" s="574"/>
      <c r="BT3" s="574"/>
      <c r="BU3" s="574"/>
      <c r="BV3" s="574"/>
      <c r="BW3" s="574"/>
      <c r="BX3" s="574"/>
      <c r="BY3" s="574"/>
      <c r="BZ3" s="574"/>
      <c r="CA3" s="574"/>
      <c r="CB3" s="574"/>
      <c r="CC3" s="574"/>
      <c r="CD3" s="574"/>
      <c r="CE3" s="574"/>
      <c r="CF3" s="574"/>
      <c r="CG3" s="574"/>
      <c r="CH3" s="574"/>
      <c r="CI3" s="574"/>
      <c r="CJ3" s="574"/>
      <c r="CK3" s="574"/>
      <c r="CL3" s="574"/>
      <c r="CM3" s="575"/>
      <c r="CN3" s="565" t="s">
        <v>291</v>
      </c>
      <c r="CO3" s="566"/>
      <c r="CP3" s="566"/>
      <c r="CQ3" s="566"/>
      <c r="CR3" s="566"/>
      <c r="CS3" s="566"/>
      <c r="CT3" s="566"/>
      <c r="CU3" s="567"/>
      <c r="CV3" s="565" t="s">
        <v>292</v>
      </c>
      <c r="CW3" s="566"/>
      <c r="CX3" s="566"/>
      <c r="CY3" s="566"/>
      <c r="CZ3" s="566"/>
      <c r="DA3" s="566"/>
      <c r="DB3" s="566"/>
      <c r="DC3" s="566"/>
      <c r="DD3" s="566"/>
      <c r="DE3" s="566"/>
      <c r="DF3" s="652"/>
      <c r="DG3" s="653"/>
      <c r="DH3" s="653"/>
      <c r="DI3" s="653"/>
      <c r="DJ3" s="653"/>
      <c r="DK3" s="653"/>
      <c r="DL3" s="653"/>
      <c r="DM3" s="653"/>
      <c r="DN3" s="653"/>
      <c r="DO3" s="653"/>
      <c r="DP3" s="653"/>
      <c r="DQ3" s="653"/>
      <c r="DR3" s="653"/>
      <c r="DS3" s="652"/>
      <c r="DT3" s="653"/>
      <c r="DU3" s="653"/>
      <c r="DV3" s="653"/>
      <c r="DW3" s="653"/>
      <c r="DX3" s="653"/>
      <c r="DY3" s="653"/>
      <c r="DZ3" s="653"/>
      <c r="EA3" s="653"/>
      <c r="EB3" s="653"/>
      <c r="EC3" s="653"/>
      <c r="ED3" s="653"/>
      <c r="EE3" s="654"/>
      <c r="EF3" s="653"/>
      <c r="EG3" s="653"/>
      <c r="EH3" s="653"/>
      <c r="EI3" s="653"/>
      <c r="EJ3" s="653"/>
      <c r="EK3" s="653"/>
      <c r="EL3" s="653"/>
      <c r="EM3" s="653"/>
      <c r="EN3" s="653"/>
      <c r="EO3" s="653"/>
      <c r="EP3" s="653"/>
      <c r="EQ3" s="653"/>
      <c r="ER3" s="654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</row>
    <row r="4" spans="1:164" ht="15.75" customHeight="1">
      <c r="A4" s="568"/>
      <c r="B4" s="569"/>
      <c r="C4" s="569"/>
      <c r="D4" s="569"/>
      <c r="E4" s="569"/>
      <c r="F4" s="569"/>
      <c r="G4" s="569"/>
      <c r="H4" s="570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/>
      <c r="BU4" s="576"/>
      <c r="BV4" s="576"/>
      <c r="BW4" s="576"/>
      <c r="BX4" s="576"/>
      <c r="BY4" s="576"/>
      <c r="BZ4" s="576"/>
      <c r="CA4" s="576"/>
      <c r="CB4" s="576"/>
      <c r="CC4" s="576"/>
      <c r="CD4" s="576"/>
      <c r="CE4" s="576"/>
      <c r="CF4" s="576"/>
      <c r="CG4" s="576"/>
      <c r="CH4" s="576"/>
      <c r="CI4" s="576"/>
      <c r="CJ4" s="576"/>
      <c r="CK4" s="576"/>
      <c r="CL4" s="576"/>
      <c r="CM4" s="577"/>
      <c r="CN4" s="568"/>
      <c r="CO4" s="569"/>
      <c r="CP4" s="569"/>
      <c r="CQ4" s="569"/>
      <c r="CR4" s="569"/>
      <c r="CS4" s="569"/>
      <c r="CT4" s="569"/>
      <c r="CU4" s="570"/>
      <c r="CV4" s="568"/>
      <c r="CW4" s="569"/>
      <c r="CX4" s="569"/>
      <c r="CY4" s="569"/>
      <c r="CZ4" s="569"/>
      <c r="DA4" s="569"/>
      <c r="DB4" s="569"/>
      <c r="DC4" s="569"/>
      <c r="DD4" s="569"/>
      <c r="DE4" s="569"/>
      <c r="DF4" s="580" t="s">
        <v>89</v>
      </c>
      <c r="DG4" s="581"/>
      <c r="DH4" s="581"/>
      <c r="DI4" s="581"/>
      <c r="DJ4" s="581"/>
      <c r="DK4" s="581"/>
      <c r="DL4" s="582" t="s">
        <v>98</v>
      </c>
      <c r="DM4" s="582"/>
      <c r="DN4" s="582"/>
      <c r="DO4" s="583" t="s">
        <v>87</v>
      </c>
      <c r="DP4" s="581"/>
      <c r="DQ4" s="581"/>
      <c r="DR4" s="581"/>
      <c r="DS4" s="580" t="s">
        <v>89</v>
      </c>
      <c r="DT4" s="584"/>
      <c r="DU4" s="584"/>
      <c r="DV4" s="584"/>
      <c r="DW4" s="584"/>
      <c r="DX4" s="584"/>
      <c r="DY4" s="582" t="s">
        <v>99</v>
      </c>
      <c r="DZ4" s="582"/>
      <c r="EA4" s="582"/>
      <c r="EB4" s="583" t="s">
        <v>87</v>
      </c>
      <c r="EC4" s="583"/>
      <c r="ED4" s="583"/>
      <c r="EE4" s="585"/>
      <c r="EF4" s="584" t="s">
        <v>89</v>
      </c>
      <c r="EG4" s="584"/>
      <c r="EH4" s="584"/>
      <c r="EI4" s="584"/>
      <c r="EJ4" s="584"/>
      <c r="EK4" s="584"/>
      <c r="EL4" s="582" t="s">
        <v>220</v>
      </c>
      <c r="EM4" s="582"/>
      <c r="EN4" s="582"/>
      <c r="EO4" s="583" t="s">
        <v>87</v>
      </c>
      <c r="EP4" s="583"/>
      <c r="EQ4" s="583"/>
      <c r="ER4" s="58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</row>
    <row r="5" spans="1:164" ht="50.25" customHeight="1">
      <c r="A5" s="571"/>
      <c r="B5" s="572"/>
      <c r="C5" s="572"/>
      <c r="D5" s="572"/>
      <c r="E5" s="572"/>
      <c r="F5" s="572"/>
      <c r="G5" s="572"/>
      <c r="H5" s="573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8"/>
      <c r="BV5" s="578"/>
      <c r="BW5" s="578"/>
      <c r="BX5" s="578"/>
      <c r="BY5" s="578"/>
      <c r="BZ5" s="578"/>
      <c r="CA5" s="578"/>
      <c r="CB5" s="578"/>
      <c r="CC5" s="578"/>
      <c r="CD5" s="578"/>
      <c r="CE5" s="578"/>
      <c r="CF5" s="578"/>
      <c r="CG5" s="578"/>
      <c r="CH5" s="578"/>
      <c r="CI5" s="578"/>
      <c r="CJ5" s="578"/>
      <c r="CK5" s="578"/>
      <c r="CL5" s="578"/>
      <c r="CM5" s="579"/>
      <c r="CN5" s="571"/>
      <c r="CO5" s="572"/>
      <c r="CP5" s="572"/>
      <c r="CQ5" s="572"/>
      <c r="CR5" s="572"/>
      <c r="CS5" s="572"/>
      <c r="CT5" s="572"/>
      <c r="CU5" s="573"/>
      <c r="CV5" s="571"/>
      <c r="CW5" s="572"/>
      <c r="CX5" s="572"/>
      <c r="CY5" s="572"/>
      <c r="CZ5" s="572"/>
      <c r="DA5" s="572"/>
      <c r="DB5" s="572"/>
      <c r="DC5" s="572"/>
      <c r="DD5" s="572"/>
      <c r="DE5" s="572"/>
      <c r="DF5" s="586" t="s">
        <v>293</v>
      </c>
      <c r="DG5" s="587"/>
      <c r="DH5" s="587"/>
      <c r="DI5" s="587"/>
      <c r="DJ5" s="587"/>
      <c r="DK5" s="587"/>
      <c r="DL5" s="587"/>
      <c r="DM5" s="587"/>
      <c r="DN5" s="587"/>
      <c r="DO5" s="587"/>
      <c r="DP5" s="587"/>
      <c r="DQ5" s="587"/>
      <c r="DR5" s="587"/>
      <c r="DS5" s="586" t="s">
        <v>294</v>
      </c>
      <c r="DT5" s="556"/>
      <c r="DU5" s="556"/>
      <c r="DV5" s="556"/>
      <c r="DW5" s="556"/>
      <c r="DX5" s="556"/>
      <c r="DY5" s="556"/>
      <c r="DZ5" s="556"/>
      <c r="EA5" s="556"/>
      <c r="EB5" s="556"/>
      <c r="EC5" s="556"/>
      <c r="ED5" s="556"/>
      <c r="EE5" s="557"/>
      <c r="EF5" s="556" t="s">
        <v>295</v>
      </c>
      <c r="EG5" s="556"/>
      <c r="EH5" s="556"/>
      <c r="EI5" s="556"/>
      <c r="EJ5" s="556"/>
      <c r="EK5" s="556"/>
      <c r="EL5" s="556"/>
      <c r="EM5" s="556"/>
      <c r="EN5" s="556"/>
      <c r="EO5" s="556"/>
      <c r="EP5" s="556"/>
      <c r="EQ5" s="556"/>
      <c r="ER5" s="557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</row>
    <row r="6" spans="1:164" ht="15.75" thickBot="1">
      <c r="A6" s="558" t="s">
        <v>214</v>
      </c>
      <c r="B6" s="559"/>
      <c r="C6" s="559"/>
      <c r="D6" s="559"/>
      <c r="E6" s="559"/>
      <c r="F6" s="559"/>
      <c r="G6" s="559"/>
      <c r="H6" s="560"/>
      <c r="I6" s="559" t="s">
        <v>109</v>
      </c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9"/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59"/>
      <c r="BJ6" s="559"/>
      <c r="BK6" s="559"/>
      <c r="BL6" s="559"/>
      <c r="BM6" s="559"/>
      <c r="BN6" s="559"/>
      <c r="BO6" s="559"/>
      <c r="BP6" s="559"/>
      <c r="BQ6" s="559"/>
      <c r="BR6" s="559"/>
      <c r="BS6" s="559"/>
      <c r="BT6" s="559"/>
      <c r="BU6" s="559"/>
      <c r="BV6" s="559"/>
      <c r="BW6" s="559"/>
      <c r="BX6" s="559"/>
      <c r="BY6" s="559"/>
      <c r="BZ6" s="559"/>
      <c r="CA6" s="559"/>
      <c r="CB6" s="559"/>
      <c r="CC6" s="559"/>
      <c r="CD6" s="559"/>
      <c r="CE6" s="559"/>
      <c r="CF6" s="559"/>
      <c r="CG6" s="559"/>
      <c r="CH6" s="559"/>
      <c r="CI6" s="559"/>
      <c r="CJ6" s="559"/>
      <c r="CK6" s="559"/>
      <c r="CL6" s="559"/>
      <c r="CM6" s="560"/>
      <c r="CN6" s="561" t="s">
        <v>110</v>
      </c>
      <c r="CO6" s="562"/>
      <c r="CP6" s="562"/>
      <c r="CQ6" s="562"/>
      <c r="CR6" s="562"/>
      <c r="CS6" s="562"/>
      <c r="CT6" s="562"/>
      <c r="CU6" s="563"/>
      <c r="CV6" s="561" t="s">
        <v>63</v>
      </c>
      <c r="CW6" s="562"/>
      <c r="CX6" s="562"/>
      <c r="CY6" s="562"/>
      <c r="CZ6" s="562"/>
      <c r="DA6" s="562"/>
      <c r="DB6" s="562"/>
      <c r="DC6" s="562"/>
      <c r="DD6" s="562"/>
      <c r="DE6" s="563"/>
      <c r="DF6" s="561" t="s">
        <v>64</v>
      </c>
      <c r="DG6" s="562"/>
      <c r="DH6" s="562"/>
      <c r="DI6" s="562"/>
      <c r="DJ6" s="562"/>
      <c r="DK6" s="562"/>
      <c r="DL6" s="562"/>
      <c r="DM6" s="562"/>
      <c r="DN6" s="562"/>
      <c r="DO6" s="562"/>
      <c r="DP6" s="562"/>
      <c r="DQ6" s="562"/>
      <c r="DR6" s="563"/>
      <c r="DS6" s="561" t="s">
        <v>65</v>
      </c>
      <c r="DT6" s="562"/>
      <c r="DU6" s="562"/>
      <c r="DV6" s="562"/>
      <c r="DW6" s="562"/>
      <c r="DX6" s="562"/>
      <c r="DY6" s="562"/>
      <c r="DZ6" s="562"/>
      <c r="EA6" s="562"/>
      <c r="EB6" s="562"/>
      <c r="EC6" s="562"/>
      <c r="ED6" s="562"/>
      <c r="EE6" s="563"/>
      <c r="EF6" s="561" t="s">
        <v>66</v>
      </c>
      <c r="EG6" s="562"/>
      <c r="EH6" s="562"/>
      <c r="EI6" s="562"/>
      <c r="EJ6" s="562"/>
      <c r="EK6" s="562"/>
      <c r="EL6" s="562"/>
      <c r="EM6" s="562"/>
      <c r="EN6" s="562"/>
      <c r="EO6" s="562"/>
      <c r="EP6" s="562"/>
      <c r="EQ6" s="562"/>
      <c r="ER6" s="563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</row>
    <row r="7" spans="1:164" ht="15.75" customHeight="1">
      <c r="A7" s="600">
        <v>1</v>
      </c>
      <c r="B7" s="601"/>
      <c r="C7" s="601"/>
      <c r="D7" s="601"/>
      <c r="E7" s="601"/>
      <c r="F7" s="601"/>
      <c r="G7" s="601"/>
      <c r="H7" s="602"/>
      <c r="I7" s="603" t="s">
        <v>336</v>
      </c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4"/>
      <c r="AP7" s="604"/>
      <c r="AQ7" s="604"/>
      <c r="AR7" s="604"/>
      <c r="AS7" s="604"/>
      <c r="AT7" s="604"/>
      <c r="AU7" s="604"/>
      <c r="AV7" s="604"/>
      <c r="AW7" s="604"/>
      <c r="AX7" s="604"/>
      <c r="AY7" s="604"/>
      <c r="AZ7" s="604"/>
      <c r="BA7" s="604"/>
      <c r="BB7" s="604"/>
      <c r="BC7" s="604"/>
      <c r="BD7" s="604"/>
      <c r="BE7" s="604"/>
      <c r="BF7" s="604"/>
      <c r="BG7" s="604"/>
      <c r="BH7" s="604"/>
      <c r="BI7" s="604"/>
      <c r="BJ7" s="604"/>
      <c r="BK7" s="604"/>
      <c r="BL7" s="604"/>
      <c r="BM7" s="604"/>
      <c r="BN7" s="604"/>
      <c r="BO7" s="604"/>
      <c r="BP7" s="604"/>
      <c r="BQ7" s="604"/>
      <c r="BR7" s="604"/>
      <c r="BS7" s="604"/>
      <c r="BT7" s="604"/>
      <c r="BU7" s="604"/>
      <c r="BV7" s="604"/>
      <c r="BW7" s="604"/>
      <c r="BX7" s="604"/>
      <c r="BY7" s="604"/>
      <c r="BZ7" s="604"/>
      <c r="CA7" s="604"/>
      <c r="CB7" s="604"/>
      <c r="CC7" s="604"/>
      <c r="CD7" s="604"/>
      <c r="CE7" s="604"/>
      <c r="CF7" s="604"/>
      <c r="CG7" s="604"/>
      <c r="CH7" s="604"/>
      <c r="CI7" s="604"/>
      <c r="CJ7" s="604"/>
      <c r="CK7" s="604"/>
      <c r="CL7" s="604"/>
      <c r="CM7" s="604"/>
      <c r="CN7" s="605" t="s">
        <v>296</v>
      </c>
      <c r="CO7" s="606"/>
      <c r="CP7" s="606"/>
      <c r="CQ7" s="606"/>
      <c r="CR7" s="606"/>
      <c r="CS7" s="606"/>
      <c r="CT7" s="606"/>
      <c r="CU7" s="607"/>
      <c r="CV7" s="608" t="s">
        <v>9</v>
      </c>
      <c r="CW7" s="609"/>
      <c r="CX7" s="609"/>
      <c r="CY7" s="609"/>
      <c r="CZ7" s="609"/>
      <c r="DA7" s="609"/>
      <c r="DB7" s="609"/>
      <c r="DC7" s="609"/>
      <c r="DD7" s="609"/>
      <c r="DE7" s="610"/>
      <c r="DF7" s="588">
        <f>DF9+DF10+DF11</f>
        <v>734000</v>
      </c>
      <c r="DG7" s="589"/>
      <c r="DH7" s="589"/>
      <c r="DI7" s="589"/>
      <c r="DJ7" s="589"/>
      <c r="DK7" s="589"/>
      <c r="DL7" s="589"/>
      <c r="DM7" s="589"/>
      <c r="DN7" s="589"/>
      <c r="DO7" s="589"/>
      <c r="DP7" s="589"/>
      <c r="DQ7" s="589"/>
      <c r="DR7" s="590"/>
      <c r="DS7" s="588">
        <f t="shared" ref="DS7" si="0">DS9+DS10+DS11</f>
        <v>714000</v>
      </c>
      <c r="DT7" s="589"/>
      <c r="DU7" s="589"/>
      <c r="DV7" s="589"/>
      <c r="DW7" s="589"/>
      <c r="DX7" s="589"/>
      <c r="DY7" s="589"/>
      <c r="DZ7" s="589"/>
      <c r="EA7" s="589"/>
      <c r="EB7" s="589"/>
      <c r="EC7" s="589"/>
      <c r="ED7" s="589"/>
      <c r="EE7" s="590"/>
      <c r="EF7" s="588">
        <f t="shared" ref="EF7" si="1">EF9+EF10+EF11</f>
        <v>714000</v>
      </c>
      <c r="EG7" s="589"/>
      <c r="EH7" s="589"/>
      <c r="EI7" s="589"/>
      <c r="EJ7" s="589"/>
      <c r="EK7" s="589"/>
      <c r="EL7" s="589"/>
      <c r="EM7" s="589"/>
      <c r="EN7" s="589"/>
      <c r="EO7" s="589"/>
      <c r="EP7" s="589"/>
      <c r="EQ7" s="589"/>
      <c r="ER7" s="590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</row>
    <row r="8" spans="1:164" ht="125.25" customHeight="1">
      <c r="A8" s="591" t="s">
        <v>68</v>
      </c>
      <c r="B8" s="592"/>
      <c r="C8" s="592"/>
      <c r="D8" s="592"/>
      <c r="E8" s="592"/>
      <c r="F8" s="592"/>
      <c r="G8" s="592"/>
      <c r="H8" s="593"/>
      <c r="I8" s="594" t="s">
        <v>337</v>
      </c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6" t="s">
        <v>69</v>
      </c>
      <c r="CO8" s="592"/>
      <c r="CP8" s="592"/>
      <c r="CQ8" s="592"/>
      <c r="CR8" s="592"/>
      <c r="CS8" s="592"/>
      <c r="CT8" s="592"/>
      <c r="CU8" s="593"/>
      <c r="CV8" s="591" t="s">
        <v>9</v>
      </c>
      <c r="CW8" s="592"/>
      <c r="CX8" s="592"/>
      <c r="CY8" s="592"/>
      <c r="CZ8" s="592"/>
      <c r="DA8" s="592"/>
      <c r="DB8" s="592"/>
      <c r="DC8" s="592"/>
      <c r="DD8" s="592"/>
      <c r="DE8" s="593"/>
      <c r="DF8" s="597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9"/>
      <c r="DS8" s="597"/>
      <c r="DT8" s="598"/>
      <c r="DU8" s="598"/>
      <c r="DV8" s="598"/>
      <c r="DW8" s="598"/>
      <c r="DX8" s="598"/>
      <c r="DY8" s="598"/>
      <c r="DZ8" s="598"/>
      <c r="EA8" s="598"/>
      <c r="EB8" s="598"/>
      <c r="EC8" s="598"/>
      <c r="ED8" s="598"/>
      <c r="EE8" s="599"/>
      <c r="EF8" s="597"/>
      <c r="EG8" s="598"/>
      <c r="EH8" s="598"/>
      <c r="EI8" s="598"/>
      <c r="EJ8" s="598"/>
      <c r="EK8" s="598"/>
      <c r="EL8" s="598"/>
      <c r="EM8" s="598"/>
      <c r="EN8" s="598"/>
      <c r="EO8" s="598"/>
      <c r="EP8" s="598"/>
      <c r="EQ8" s="598"/>
      <c r="ER8" s="599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</row>
    <row r="9" spans="1:164" ht="29.25" customHeight="1">
      <c r="A9" s="591" t="s">
        <v>297</v>
      </c>
      <c r="B9" s="592"/>
      <c r="C9" s="592"/>
      <c r="D9" s="592"/>
      <c r="E9" s="592"/>
      <c r="F9" s="592"/>
      <c r="G9" s="592"/>
      <c r="H9" s="593"/>
      <c r="I9" s="594" t="s">
        <v>339</v>
      </c>
      <c r="J9" s="595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5"/>
      <c r="AS9" s="595"/>
      <c r="AT9" s="595"/>
      <c r="AU9" s="595"/>
      <c r="AV9" s="595"/>
      <c r="AW9" s="595"/>
      <c r="AX9" s="595"/>
      <c r="AY9" s="595"/>
      <c r="AZ9" s="595"/>
      <c r="BA9" s="595"/>
      <c r="BB9" s="595"/>
      <c r="BC9" s="595"/>
      <c r="BD9" s="595"/>
      <c r="BE9" s="595"/>
      <c r="BF9" s="595"/>
      <c r="BG9" s="595"/>
      <c r="BH9" s="595"/>
      <c r="BI9" s="595"/>
      <c r="BJ9" s="595"/>
      <c r="BK9" s="595"/>
      <c r="BL9" s="595"/>
      <c r="BM9" s="595"/>
      <c r="BN9" s="595"/>
      <c r="BO9" s="595"/>
      <c r="BP9" s="595"/>
      <c r="BQ9" s="595"/>
      <c r="BR9" s="595"/>
      <c r="BS9" s="595"/>
      <c r="BT9" s="595"/>
      <c r="BU9" s="595"/>
      <c r="BV9" s="595"/>
      <c r="BW9" s="595"/>
      <c r="BX9" s="595"/>
      <c r="BY9" s="595"/>
      <c r="BZ9" s="595"/>
      <c r="CA9" s="595"/>
      <c r="CB9" s="595"/>
      <c r="CC9" s="595"/>
      <c r="CD9" s="595"/>
      <c r="CE9" s="595"/>
      <c r="CF9" s="595"/>
      <c r="CG9" s="595"/>
      <c r="CH9" s="595"/>
      <c r="CI9" s="595"/>
      <c r="CJ9" s="595"/>
      <c r="CK9" s="595"/>
      <c r="CL9" s="595"/>
      <c r="CM9" s="595"/>
      <c r="CN9" s="596" t="s">
        <v>71</v>
      </c>
      <c r="CO9" s="592"/>
      <c r="CP9" s="592"/>
      <c r="CQ9" s="592"/>
      <c r="CR9" s="592"/>
      <c r="CS9" s="592"/>
      <c r="CT9" s="592"/>
      <c r="CU9" s="593"/>
      <c r="CV9" s="591" t="s">
        <v>9</v>
      </c>
      <c r="CW9" s="592"/>
      <c r="CX9" s="592"/>
      <c r="CY9" s="592"/>
      <c r="CZ9" s="592"/>
      <c r="DA9" s="592"/>
      <c r="DB9" s="592"/>
      <c r="DC9" s="592"/>
      <c r="DD9" s="592"/>
      <c r="DE9" s="593"/>
      <c r="DF9" s="597">
        <v>0</v>
      </c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9"/>
      <c r="DS9" s="597">
        <v>0</v>
      </c>
      <c r="DT9" s="598"/>
      <c r="DU9" s="598"/>
      <c r="DV9" s="598"/>
      <c r="DW9" s="598"/>
      <c r="DX9" s="598"/>
      <c r="DY9" s="598"/>
      <c r="DZ9" s="598"/>
      <c r="EA9" s="598"/>
      <c r="EB9" s="598"/>
      <c r="EC9" s="598"/>
      <c r="ED9" s="598"/>
      <c r="EE9" s="599"/>
      <c r="EF9" s="597">
        <v>0</v>
      </c>
      <c r="EG9" s="598"/>
      <c r="EH9" s="598"/>
      <c r="EI9" s="598"/>
      <c r="EJ9" s="598"/>
      <c r="EK9" s="598"/>
      <c r="EL9" s="598"/>
      <c r="EM9" s="598"/>
      <c r="EN9" s="598"/>
      <c r="EO9" s="598"/>
      <c r="EP9" s="598"/>
      <c r="EQ9" s="598"/>
      <c r="ER9" s="599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</row>
    <row r="10" spans="1:164" ht="30.75" customHeight="1">
      <c r="A10" s="591" t="s">
        <v>298</v>
      </c>
      <c r="B10" s="592"/>
      <c r="C10" s="592"/>
      <c r="D10" s="592"/>
      <c r="E10" s="592"/>
      <c r="F10" s="592"/>
      <c r="G10" s="592"/>
      <c r="H10" s="593"/>
      <c r="I10" s="594" t="s">
        <v>340</v>
      </c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5"/>
      <c r="AS10" s="595"/>
      <c r="AT10" s="595"/>
      <c r="AU10" s="595"/>
      <c r="AV10" s="595"/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595"/>
      <c r="CC10" s="595"/>
      <c r="CD10" s="595"/>
      <c r="CE10" s="595"/>
      <c r="CF10" s="595"/>
      <c r="CG10" s="595"/>
      <c r="CH10" s="595"/>
      <c r="CI10" s="595"/>
      <c r="CJ10" s="595"/>
      <c r="CK10" s="595"/>
      <c r="CL10" s="595"/>
      <c r="CM10" s="595"/>
      <c r="CN10" s="596" t="s">
        <v>73</v>
      </c>
      <c r="CO10" s="592"/>
      <c r="CP10" s="592"/>
      <c r="CQ10" s="592"/>
      <c r="CR10" s="592"/>
      <c r="CS10" s="592"/>
      <c r="CT10" s="592"/>
      <c r="CU10" s="593"/>
      <c r="CV10" s="591" t="s">
        <v>9</v>
      </c>
      <c r="CW10" s="592"/>
      <c r="CX10" s="592"/>
      <c r="CY10" s="592"/>
      <c r="CZ10" s="592"/>
      <c r="DA10" s="592"/>
      <c r="DB10" s="592"/>
      <c r="DC10" s="592"/>
      <c r="DD10" s="592"/>
      <c r="DE10" s="593"/>
      <c r="DF10" s="597">
        <v>0</v>
      </c>
      <c r="DG10" s="598"/>
      <c r="DH10" s="598"/>
      <c r="DI10" s="598"/>
      <c r="DJ10" s="598"/>
      <c r="DK10" s="598"/>
      <c r="DL10" s="598"/>
      <c r="DM10" s="598"/>
      <c r="DN10" s="598"/>
      <c r="DO10" s="598"/>
      <c r="DP10" s="598"/>
      <c r="DQ10" s="598"/>
      <c r="DR10" s="599"/>
      <c r="DS10" s="597">
        <v>0</v>
      </c>
      <c r="DT10" s="598"/>
      <c r="DU10" s="598"/>
      <c r="DV10" s="598"/>
      <c r="DW10" s="598"/>
      <c r="DX10" s="598"/>
      <c r="DY10" s="598"/>
      <c r="DZ10" s="598"/>
      <c r="EA10" s="598"/>
      <c r="EB10" s="598"/>
      <c r="EC10" s="598"/>
      <c r="ED10" s="598"/>
      <c r="EE10" s="599"/>
      <c r="EF10" s="597">
        <v>0</v>
      </c>
      <c r="EG10" s="598"/>
      <c r="EH10" s="598"/>
      <c r="EI10" s="598"/>
      <c r="EJ10" s="598"/>
      <c r="EK10" s="598"/>
      <c r="EL10" s="598"/>
      <c r="EM10" s="598"/>
      <c r="EN10" s="598"/>
      <c r="EO10" s="598"/>
      <c r="EP10" s="598"/>
      <c r="EQ10" s="598"/>
      <c r="ER10" s="599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</row>
    <row r="11" spans="1:164" ht="30" customHeight="1">
      <c r="A11" s="591" t="s">
        <v>299</v>
      </c>
      <c r="B11" s="592"/>
      <c r="C11" s="592"/>
      <c r="D11" s="592"/>
      <c r="E11" s="592"/>
      <c r="F11" s="592"/>
      <c r="G11" s="592"/>
      <c r="H11" s="593"/>
      <c r="I11" s="594" t="s">
        <v>343</v>
      </c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595"/>
      <c r="BC11" s="595"/>
      <c r="BD11" s="595"/>
      <c r="BE11" s="595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5"/>
      <c r="CN11" s="596" t="s">
        <v>77</v>
      </c>
      <c r="CO11" s="592"/>
      <c r="CP11" s="592"/>
      <c r="CQ11" s="592"/>
      <c r="CR11" s="592"/>
      <c r="CS11" s="592"/>
      <c r="CT11" s="592"/>
      <c r="CU11" s="593"/>
      <c r="CV11" s="591" t="s">
        <v>9</v>
      </c>
      <c r="CW11" s="592"/>
      <c r="CX11" s="592"/>
      <c r="CY11" s="592"/>
      <c r="CZ11" s="592"/>
      <c r="DA11" s="592"/>
      <c r="DB11" s="592"/>
      <c r="DC11" s="592"/>
      <c r="DD11" s="592"/>
      <c r="DE11" s="593"/>
      <c r="DF11" s="597">
        <f>'Таблица 1Разд 1'!H95</f>
        <v>734000</v>
      </c>
      <c r="DG11" s="598"/>
      <c r="DH11" s="598"/>
      <c r="DI11" s="598"/>
      <c r="DJ11" s="598"/>
      <c r="DK11" s="598"/>
      <c r="DL11" s="598"/>
      <c r="DM11" s="598"/>
      <c r="DN11" s="598"/>
      <c r="DO11" s="598"/>
      <c r="DP11" s="598"/>
      <c r="DQ11" s="598"/>
      <c r="DR11" s="599"/>
      <c r="DS11" s="597">
        <v>714000</v>
      </c>
      <c r="DT11" s="598"/>
      <c r="DU11" s="598"/>
      <c r="DV11" s="598"/>
      <c r="DW11" s="598"/>
      <c r="DX11" s="598"/>
      <c r="DY11" s="598"/>
      <c r="DZ11" s="598"/>
      <c r="EA11" s="598"/>
      <c r="EB11" s="598"/>
      <c r="EC11" s="598"/>
      <c r="ED11" s="598"/>
      <c r="EE11" s="599"/>
      <c r="EF11" s="611">
        <f>'Таблица 1Разд 1'!K99</f>
        <v>714000</v>
      </c>
      <c r="EG11" s="598"/>
      <c r="EH11" s="598"/>
      <c r="EI11" s="598"/>
      <c r="EJ11" s="598"/>
      <c r="EK11" s="598"/>
      <c r="EL11" s="598"/>
      <c r="EM11" s="598"/>
      <c r="EN11" s="598"/>
      <c r="EO11" s="598"/>
      <c r="EP11" s="598"/>
      <c r="EQ11" s="598"/>
      <c r="ER11" s="599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</row>
    <row r="12" spans="1:164" ht="45" customHeight="1">
      <c r="A12" s="591" t="s">
        <v>300</v>
      </c>
      <c r="B12" s="592"/>
      <c r="C12" s="592"/>
      <c r="D12" s="592"/>
      <c r="E12" s="592"/>
      <c r="F12" s="592"/>
      <c r="G12" s="592"/>
      <c r="H12" s="593"/>
      <c r="I12" s="612" t="s">
        <v>301</v>
      </c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13"/>
      <c r="BT12" s="613"/>
      <c r="BU12" s="613"/>
      <c r="BV12" s="613"/>
      <c r="BW12" s="613"/>
      <c r="BX12" s="613"/>
      <c r="BY12" s="613"/>
      <c r="BZ12" s="613"/>
      <c r="CA12" s="613"/>
      <c r="CB12" s="613"/>
      <c r="CC12" s="613"/>
      <c r="CD12" s="613"/>
      <c r="CE12" s="613"/>
      <c r="CF12" s="613"/>
      <c r="CG12" s="613"/>
      <c r="CH12" s="613"/>
      <c r="CI12" s="613"/>
      <c r="CJ12" s="613"/>
      <c r="CK12" s="613"/>
      <c r="CL12" s="613"/>
      <c r="CM12" s="613"/>
      <c r="CN12" s="596" t="s">
        <v>302</v>
      </c>
      <c r="CO12" s="592"/>
      <c r="CP12" s="592"/>
      <c r="CQ12" s="592"/>
      <c r="CR12" s="592"/>
      <c r="CS12" s="592"/>
      <c r="CT12" s="592"/>
      <c r="CU12" s="593"/>
      <c r="CV12" s="591" t="s">
        <v>9</v>
      </c>
      <c r="CW12" s="592"/>
      <c r="CX12" s="592"/>
      <c r="CY12" s="592"/>
      <c r="CZ12" s="592"/>
      <c r="DA12" s="592"/>
      <c r="DB12" s="592"/>
      <c r="DC12" s="592"/>
      <c r="DD12" s="592"/>
      <c r="DE12" s="593"/>
      <c r="DF12" s="597"/>
      <c r="DG12" s="598"/>
      <c r="DH12" s="598"/>
      <c r="DI12" s="598"/>
      <c r="DJ12" s="598"/>
      <c r="DK12" s="598"/>
      <c r="DL12" s="598"/>
      <c r="DM12" s="598"/>
      <c r="DN12" s="598"/>
      <c r="DO12" s="598"/>
      <c r="DP12" s="598"/>
      <c r="DQ12" s="598"/>
      <c r="DR12" s="599"/>
      <c r="DS12" s="597"/>
      <c r="DT12" s="598"/>
      <c r="DU12" s="598"/>
      <c r="DV12" s="598"/>
      <c r="DW12" s="598"/>
      <c r="DX12" s="598"/>
      <c r="DY12" s="598"/>
      <c r="DZ12" s="598"/>
      <c r="EA12" s="598"/>
      <c r="EB12" s="598"/>
      <c r="EC12" s="598"/>
      <c r="ED12" s="598"/>
      <c r="EE12" s="599"/>
      <c r="EF12" s="597"/>
      <c r="EG12" s="598"/>
      <c r="EH12" s="598"/>
      <c r="EI12" s="598"/>
      <c r="EJ12" s="598"/>
      <c r="EK12" s="598"/>
      <c r="EL12" s="598"/>
      <c r="EM12" s="598"/>
      <c r="EN12" s="598"/>
      <c r="EO12" s="598"/>
      <c r="EP12" s="598"/>
      <c r="EQ12" s="598"/>
      <c r="ER12" s="599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</row>
    <row r="13" spans="1:164" ht="27" customHeight="1">
      <c r="A13" s="591" t="s">
        <v>303</v>
      </c>
      <c r="B13" s="592"/>
      <c r="C13" s="592"/>
      <c r="D13" s="592"/>
      <c r="E13" s="592"/>
      <c r="F13" s="592"/>
      <c r="G13" s="592"/>
      <c r="H13" s="593"/>
      <c r="I13" s="614" t="s">
        <v>304</v>
      </c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5"/>
      <c r="AW13" s="615"/>
      <c r="AX13" s="615"/>
      <c r="AY13" s="615"/>
      <c r="AZ13" s="615"/>
      <c r="BA13" s="615"/>
      <c r="BB13" s="615"/>
      <c r="BC13" s="615"/>
      <c r="BD13" s="615"/>
      <c r="BE13" s="615"/>
      <c r="BF13" s="615"/>
      <c r="BG13" s="615"/>
      <c r="BH13" s="615"/>
      <c r="BI13" s="615"/>
      <c r="BJ13" s="615"/>
      <c r="BK13" s="615"/>
      <c r="BL13" s="615"/>
      <c r="BM13" s="615"/>
      <c r="BN13" s="615"/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5"/>
      <c r="CJ13" s="615"/>
      <c r="CK13" s="615"/>
      <c r="CL13" s="615"/>
      <c r="CM13" s="615"/>
      <c r="CN13" s="596" t="s">
        <v>305</v>
      </c>
      <c r="CO13" s="592"/>
      <c r="CP13" s="592"/>
      <c r="CQ13" s="592"/>
      <c r="CR13" s="592"/>
      <c r="CS13" s="592"/>
      <c r="CT13" s="592"/>
      <c r="CU13" s="593"/>
      <c r="CV13" s="591" t="s">
        <v>9</v>
      </c>
      <c r="CW13" s="592"/>
      <c r="CX13" s="592"/>
      <c r="CY13" s="592"/>
      <c r="CZ13" s="592"/>
      <c r="DA13" s="592"/>
      <c r="DB13" s="592"/>
      <c r="DC13" s="592"/>
      <c r="DD13" s="592"/>
      <c r="DE13" s="593"/>
      <c r="DF13" s="597"/>
      <c r="DG13" s="598"/>
      <c r="DH13" s="598"/>
      <c r="DI13" s="598"/>
      <c r="DJ13" s="598"/>
      <c r="DK13" s="598"/>
      <c r="DL13" s="598"/>
      <c r="DM13" s="598"/>
      <c r="DN13" s="598"/>
      <c r="DO13" s="598"/>
      <c r="DP13" s="598"/>
      <c r="DQ13" s="598"/>
      <c r="DR13" s="599"/>
      <c r="DS13" s="597"/>
      <c r="DT13" s="598"/>
      <c r="DU13" s="598"/>
      <c r="DV13" s="598"/>
      <c r="DW13" s="598"/>
      <c r="DX13" s="598"/>
      <c r="DY13" s="598"/>
      <c r="DZ13" s="598"/>
      <c r="EA13" s="598"/>
      <c r="EB13" s="598"/>
      <c r="EC13" s="598"/>
      <c r="ED13" s="598"/>
      <c r="EE13" s="599"/>
      <c r="EF13" s="597"/>
      <c r="EG13" s="598"/>
      <c r="EH13" s="598"/>
      <c r="EI13" s="598"/>
      <c r="EJ13" s="598"/>
      <c r="EK13" s="598"/>
      <c r="EL13" s="598"/>
      <c r="EM13" s="598"/>
      <c r="EN13" s="598"/>
      <c r="EO13" s="598"/>
      <c r="EP13" s="598"/>
      <c r="EQ13" s="598"/>
      <c r="ER13" s="599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</row>
    <row r="14" spans="1:164" ht="21.75" customHeight="1">
      <c r="A14" s="591" t="s">
        <v>306</v>
      </c>
      <c r="B14" s="592"/>
      <c r="C14" s="592"/>
      <c r="D14" s="592"/>
      <c r="E14" s="592"/>
      <c r="F14" s="592"/>
      <c r="G14" s="592"/>
      <c r="H14" s="593"/>
      <c r="I14" s="614" t="s">
        <v>341</v>
      </c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  <c r="AS14" s="615"/>
      <c r="AT14" s="615"/>
      <c r="AU14" s="615"/>
      <c r="AV14" s="615"/>
      <c r="AW14" s="615"/>
      <c r="AX14" s="615"/>
      <c r="AY14" s="615"/>
      <c r="AZ14" s="615"/>
      <c r="BA14" s="615"/>
      <c r="BB14" s="615"/>
      <c r="BC14" s="615"/>
      <c r="BD14" s="615"/>
      <c r="BE14" s="615"/>
      <c r="BF14" s="615"/>
      <c r="BG14" s="615"/>
      <c r="BH14" s="615"/>
      <c r="BI14" s="615"/>
      <c r="BJ14" s="615"/>
      <c r="BK14" s="615"/>
      <c r="BL14" s="615"/>
      <c r="BM14" s="615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596" t="s">
        <v>307</v>
      </c>
      <c r="CO14" s="592"/>
      <c r="CP14" s="592"/>
      <c r="CQ14" s="592"/>
      <c r="CR14" s="592"/>
      <c r="CS14" s="592"/>
      <c r="CT14" s="592"/>
      <c r="CU14" s="593"/>
      <c r="CV14" s="591" t="s">
        <v>9</v>
      </c>
      <c r="CW14" s="592"/>
      <c r="CX14" s="592"/>
      <c r="CY14" s="592"/>
      <c r="CZ14" s="592"/>
      <c r="DA14" s="592"/>
      <c r="DB14" s="592"/>
      <c r="DC14" s="592"/>
      <c r="DD14" s="592"/>
      <c r="DE14" s="593"/>
      <c r="DF14" s="597"/>
      <c r="DG14" s="598"/>
      <c r="DH14" s="598"/>
      <c r="DI14" s="598"/>
      <c r="DJ14" s="598"/>
      <c r="DK14" s="598"/>
      <c r="DL14" s="598"/>
      <c r="DM14" s="598"/>
      <c r="DN14" s="598"/>
      <c r="DO14" s="598"/>
      <c r="DP14" s="598"/>
      <c r="DQ14" s="598"/>
      <c r="DR14" s="599"/>
      <c r="DS14" s="597"/>
      <c r="DT14" s="598"/>
      <c r="DU14" s="598"/>
      <c r="DV14" s="598"/>
      <c r="DW14" s="598"/>
      <c r="DX14" s="598"/>
      <c r="DY14" s="598"/>
      <c r="DZ14" s="598"/>
      <c r="EA14" s="598"/>
      <c r="EB14" s="598"/>
      <c r="EC14" s="598"/>
      <c r="ED14" s="598"/>
      <c r="EE14" s="599"/>
      <c r="EF14" s="597"/>
      <c r="EG14" s="598"/>
      <c r="EH14" s="598"/>
      <c r="EI14" s="598"/>
      <c r="EJ14" s="598"/>
      <c r="EK14" s="598"/>
      <c r="EL14" s="598"/>
      <c r="EM14" s="598"/>
      <c r="EN14" s="598"/>
      <c r="EO14" s="598"/>
      <c r="EP14" s="598"/>
      <c r="EQ14" s="598"/>
      <c r="ER14" s="599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</row>
    <row r="15" spans="1:164" ht="31.5" customHeight="1">
      <c r="A15" s="591" t="s">
        <v>308</v>
      </c>
      <c r="B15" s="592"/>
      <c r="C15" s="592"/>
      <c r="D15" s="592"/>
      <c r="E15" s="592"/>
      <c r="F15" s="592"/>
      <c r="G15" s="592"/>
      <c r="H15" s="593"/>
      <c r="I15" s="612" t="s">
        <v>309</v>
      </c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613"/>
      <c r="BQ15" s="613"/>
      <c r="BR15" s="613"/>
      <c r="BS15" s="613"/>
      <c r="BT15" s="613"/>
      <c r="BU15" s="613"/>
      <c r="BV15" s="613"/>
      <c r="BW15" s="613"/>
      <c r="BX15" s="613"/>
      <c r="BY15" s="613"/>
      <c r="BZ15" s="613"/>
      <c r="CA15" s="613"/>
      <c r="CB15" s="613"/>
      <c r="CC15" s="613"/>
      <c r="CD15" s="613"/>
      <c r="CE15" s="613"/>
      <c r="CF15" s="613"/>
      <c r="CG15" s="613"/>
      <c r="CH15" s="613"/>
      <c r="CI15" s="613"/>
      <c r="CJ15" s="613"/>
      <c r="CK15" s="613"/>
      <c r="CL15" s="613"/>
      <c r="CM15" s="613"/>
      <c r="CN15" s="596" t="s">
        <v>310</v>
      </c>
      <c r="CO15" s="592"/>
      <c r="CP15" s="592"/>
      <c r="CQ15" s="592"/>
      <c r="CR15" s="592"/>
      <c r="CS15" s="592"/>
      <c r="CT15" s="592"/>
      <c r="CU15" s="593"/>
      <c r="CV15" s="591" t="s">
        <v>9</v>
      </c>
      <c r="CW15" s="592"/>
      <c r="CX15" s="592"/>
      <c r="CY15" s="592"/>
      <c r="CZ15" s="592"/>
      <c r="DA15" s="592"/>
      <c r="DB15" s="592"/>
      <c r="DC15" s="592"/>
      <c r="DD15" s="592"/>
      <c r="DE15" s="593"/>
      <c r="DF15" s="597"/>
      <c r="DG15" s="598"/>
      <c r="DH15" s="598"/>
      <c r="DI15" s="598"/>
      <c r="DJ15" s="598"/>
      <c r="DK15" s="598"/>
      <c r="DL15" s="598"/>
      <c r="DM15" s="598"/>
      <c r="DN15" s="598"/>
      <c r="DO15" s="598"/>
      <c r="DP15" s="598"/>
      <c r="DQ15" s="598"/>
      <c r="DR15" s="599"/>
      <c r="DS15" s="597"/>
      <c r="DT15" s="598"/>
      <c r="DU15" s="598"/>
      <c r="DV15" s="598"/>
      <c r="DW15" s="598"/>
      <c r="DX15" s="598"/>
      <c r="DY15" s="598"/>
      <c r="DZ15" s="598"/>
      <c r="EA15" s="598"/>
      <c r="EB15" s="598"/>
      <c r="EC15" s="598"/>
      <c r="ED15" s="598"/>
      <c r="EE15" s="599"/>
      <c r="EF15" s="597"/>
      <c r="EG15" s="598"/>
      <c r="EH15" s="598"/>
      <c r="EI15" s="598"/>
      <c r="EJ15" s="598"/>
      <c r="EK15" s="598"/>
      <c r="EL15" s="598"/>
      <c r="EM15" s="598"/>
      <c r="EN15" s="598"/>
      <c r="EO15" s="598"/>
      <c r="EP15" s="598"/>
      <c r="EQ15" s="598"/>
      <c r="ER15" s="599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</row>
    <row r="16" spans="1:164" ht="32.25" customHeight="1">
      <c r="A16" s="591" t="s">
        <v>311</v>
      </c>
      <c r="B16" s="592"/>
      <c r="C16" s="592"/>
      <c r="D16" s="592"/>
      <c r="E16" s="592"/>
      <c r="F16" s="592"/>
      <c r="G16" s="592"/>
      <c r="H16" s="593"/>
      <c r="I16" s="614" t="s">
        <v>304</v>
      </c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596" t="s">
        <v>312</v>
      </c>
      <c r="CO16" s="592"/>
      <c r="CP16" s="592"/>
      <c r="CQ16" s="592"/>
      <c r="CR16" s="592"/>
      <c r="CS16" s="592"/>
      <c r="CT16" s="592"/>
      <c r="CU16" s="593"/>
      <c r="CV16" s="591" t="s">
        <v>9</v>
      </c>
      <c r="CW16" s="592"/>
      <c r="CX16" s="592"/>
      <c r="CY16" s="592"/>
      <c r="CZ16" s="592"/>
      <c r="DA16" s="592"/>
      <c r="DB16" s="592"/>
      <c r="DC16" s="592"/>
      <c r="DD16" s="592"/>
      <c r="DE16" s="593"/>
      <c r="DF16" s="597"/>
      <c r="DG16" s="598"/>
      <c r="DH16" s="598"/>
      <c r="DI16" s="598"/>
      <c r="DJ16" s="598"/>
      <c r="DK16" s="598"/>
      <c r="DL16" s="598"/>
      <c r="DM16" s="598"/>
      <c r="DN16" s="598"/>
      <c r="DO16" s="598"/>
      <c r="DP16" s="598"/>
      <c r="DQ16" s="598"/>
      <c r="DR16" s="599"/>
      <c r="DS16" s="597"/>
      <c r="DT16" s="598"/>
      <c r="DU16" s="598"/>
      <c r="DV16" s="598"/>
      <c r="DW16" s="598"/>
      <c r="DX16" s="598"/>
      <c r="DY16" s="598"/>
      <c r="DZ16" s="598"/>
      <c r="EA16" s="598"/>
      <c r="EB16" s="598"/>
      <c r="EC16" s="598"/>
      <c r="ED16" s="598"/>
      <c r="EE16" s="599"/>
      <c r="EF16" s="597"/>
      <c r="EG16" s="598"/>
      <c r="EH16" s="598"/>
      <c r="EI16" s="598"/>
      <c r="EJ16" s="598"/>
      <c r="EK16" s="598"/>
      <c r="EL16" s="598"/>
      <c r="EM16" s="598"/>
      <c r="EN16" s="598"/>
      <c r="EO16" s="598"/>
      <c r="EP16" s="598"/>
      <c r="EQ16" s="598"/>
      <c r="ER16" s="599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</row>
    <row r="17" spans="1:164" ht="19.5" customHeight="1">
      <c r="A17" s="591" t="s">
        <v>313</v>
      </c>
      <c r="B17" s="592"/>
      <c r="C17" s="592"/>
      <c r="D17" s="592"/>
      <c r="E17" s="592"/>
      <c r="F17" s="592"/>
      <c r="G17" s="592"/>
      <c r="H17" s="593"/>
      <c r="I17" s="614" t="s">
        <v>341</v>
      </c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5"/>
      <c r="AR17" s="615"/>
      <c r="AS17" s="615"/>
      <c r="AT17" s="615"/>
      <c r="AU17" s="615"/>
      <c r="AV17" s="615"/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  <c r="CF17" s="615"/>
      <c r="CG17" s="615"/>
      <c r="CH17" s="615"/>
      <c r="CI17" s="615"/>
      <c r="CJ17" s="615"/>
      <c r="CK17" s="615"/>
      <c r="CL17" s="615"/>
      <c r="CM17" s="615"/>
      <c r="CN17" s="596" t="s">
        <v>314</v>
      </c>
      <c r="CO17" s="592"/>
      <c r="CP17" s="592"/>
      <c r="CQ17" s="592"/>
      <c r="CR17" s="592"/>
      <c r="CS17" s="592"/>
      <c r="CT17" s="592"/>
      <c r="CU17" s="593"/>
      <c r="CV17" s="591" t="s">
        <v>9</v>
      </c>
      <c r="CW17" s="592"/>
      <c r="CX17" s="592"/>
      <c r="CY17" s="592"/>
      <c r="CZ17" s="592"/>
      <c r="DA17" s="592"/>
      <c r="DB17" s="592"/>
      <c r="DC17" s="592"/>
      <c r="DD17" s="592"/>
      <c r="DE17" s="593"/>
      <c r="DF17" s="597"/>
      <c r="DG17" s="598"/>
      <c r="DH17" s="598"/>
      <c r="DI17" s="598"/>
      <c r="DJ17" s="598"/>
      <c r="DK17" s="598"/>
      <c r="DL17" s="598"/>
      <c r="DM17" s="598"/>
      <c r="DN17" s="598"/>
      <c r="DO17" s="598"/>
      <c r="DP17" s="598"/>
      <c r="DQ17" s="598"/>
      <c r="DR17" s="599"/>
      <c r="DS17" s="597"/>
      <c r="DT17" s="598"/>
      <c r="DU17" s="598"/>
      <c r="DV17" s="598"/>
      <c r="DW17" s="598"/>
      <c r="DX17" s="598"/>
      <c r="DY17" s="598"/>
      <c r="DZ17" s="598"/>
      <c r="EA17" s="598"/>
      <c r="EB17" s="598"/>
      <c r="EC17" s="598"/>
      <c r="ED17" s="598"/>
      <c r="EE17" s="599"/>
      <c r="EF17" s="597"/>
      <c r="EG17" s="598"/>
      <c r="EH17" s="598"/>
      <c r="EI17" s="598"/>
      <c r="EJ17" s="598"/>
      <c r="EK17" s="598"/>
      <c r="EL17" s="598"/>
      <c r="EM17" s="598"/>
      <c r="EN17" s="598"/>
      <c r="EO17" s="598"/>
      <c r="EP17" s="598"/>
      <c r="EQ17" s="598"/>
      <c r="ER17" s="599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</row>
    <row r="18" spans="1:164" ht="15.75" customHeight="1">
      <c r="A18" s="591" t="s">
        <v>315</v>
      </c>
      <c r="B18" s="592"/>
      <c r="C18" s="592"/>
      <c r="D18" s="592"/>
      <c r="E18" s="592"/>
      <c r="F18" s="592"/>
      <c r="G18" s="592"/>
      <c r="H18" s="593"/>
      <c r="I18" s="612" t="s">
        <v>342</v>
      </c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613"/>
      <c r="BE18" s="613"/>
      <c r="BF18" s="613"/>
      <c r="BG18" s="613"/>
      <c r="BH18" s="613"/>
      <c r="BI18" s="613"/>
      <c r="BJ18" s="613"/>
      <c r="BK18" s="613"/>
      <c r="BL18" s="613"/>
      <c r="BM18" s="613"/>
      <c r="BN18" s="613"/>
      <c r="BO18" s="613"/>
      <c r="BP18" s="613"/>
      <c r="BQ18" s="613"/>
      <c r="BR18" s="613"/>
      <c r="BS18" s="613"/>
      <c r="BT18" s="613"/>
      <c r="BU18" s="613"/>
      <c r="BV18" s="613"/>
      <c r="BW18" s="613"/>
      <c r="BX18" s="613"/>
      <c r="BY18" s="613"/>
      <c r="BZ18" s="613"/>
      <c r="CA18" s="613"/>
      <c r="CB18" s="613"/>
      <c r="CC18" s="613"/>
      <c r="CD18" s="613"/>
      <c r="CE18" s="613"/>
      <c r="CF18" s="613"/>
      <c r="CG18" s="613"/>
      <c r="CH18" s="613"/>
      <c r="CI18" s="613"/>
      <c r="CJ18" s="613"/>
      <c r="CK18" s="613"/>
      <c r="CL18" s="613"/>
      <c r="CM18" s="613"/>
      <c r="CN18" s="596" t="s">
        <v>316</v>
      </c>
      <c r="CO18" s="592"/>
      <c r="CP18" s="592"/>
      <c r="CQ18" s="592"/>
      <c r="CR18" s="592"/>
      <c r="CS18" s="592"/>
      <c r="CT18" s="592"/>
      <c r="CU18" s="593"/>
      <c r="CV18" s="591" t="s">
        <v>9</v>
      </c>
      <c r="CW18" s="592"/>
      <c r="CX18" s="592"/>
      <c r="CY18" s="592"/>
      <c r="CZ18" s="592"/>
      <c r="DA18" s="592"/>
      <c r="DB18" s="592"/>
      <c r="DC18" s="592"/>
      <c r="DD18" s="592"/>
      <c r="DE18" s="593"/>
      <c r="DF18" s="597"/>
      <c r="DG18" s="598"/>
      <c r="DH18" s="598"/>
      <c r="DI18" s="598"/>
      <c r="DJ18" s="598"/>
      <c r="DK18" s="598"/>
      <c r="DL18" s="598"/>
      <c r="DM18" s="598"/>
      <c r="DN18" s="598"/>
      <c r="DO18" s="598"/>
      <c r="DP18" s="598"/>
      <c r="DQ18" s="598"/>
      <c r="DR18" s="599"/>
      <c r="DS18" s="597"/>
      <c r="DT18" s="598"/>
      <c r="DU18" s="598"/>
      <c r="DV18" s="598"/>
      <c r="DW18" s="598"/>
      <c r="DX18" s="598"/>
      <c r="DY18" s="598"/>
      <c r="DZ18" s="598"/>
      <c r="EA18" s="598"/>
      <c r="EB18" s="598"/>
      <c r="EC18" s="598"/>
      <c r="ED18" s="598"/>
      <c r="EE18" s="599"/>
      <c r="EF18" s="597"/>
      <c r="EG18" s="598"/>
      <c r="EH18" s="598"/>
      <c r="EI18" s="598"/>
      <c r="EJ18" s="598"/>
      <c r="EK18" s="598"/>
      <c r="EL18" s="598"/>
      <c r="EM18" s="598"/>
      <c r="EN18" s="598"/>
      <c r="EO18" s="598"/>
      <c r="EP18" s="598"/>
      <c r="EQ18" s="598"/>
      <c r="ER18" s="599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</row>
    <row r="19" spans="1:164" ht="15.75" customHeight="1">
      <c r="A19" s="591" t="s">
        <v>317</v>
      </c>
      <c r="B19" s="592"/>
      <c r="C19" s="592"/>
      <c r="D19" s="592"/>
      <c r="E19" s="592"/>
      <c r="F19" s="592"/>
      <c r="G19" s="592"/>
      <c r="H19" s="593"/>
      <c r="I19" s="612" t="s">
        <v>74</v>
      </c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613"/>
      <c r="BE19" s="613"/>
      <c r="BF19" s="613"/>
      <c r="BG19" s="613"/>
      <c r="BH19" s="613"/>
      <c r="BI19" s="613"/>
      <c r="BJ19" s="613"/>
      <c r="BK19" s="613"/>
      <c r="BL19" s="613"/>
      <c r="BM19" s="613"/>
      <c r="BN19" s="613"/>
      <c r="BO19" s="613"/>
      <c r="BP19" s="613"/>
      <c r="BQ19" s="613"/>
      <c r="BR19" s="613"/>
      <c r="BS19" s="613"/>
      <c r="BT19" s="613"/>
      <c r="BU19" s="613"/>
      <c r="BV19" s="613"/>
      <c r="BW19" s="613"/>
      <c r="BX19" s="613"/>
      <c r="BY19" s="613"/>
      <c r="BZ19" s="613"/>
      <c r="CA19" s="613"/>
      <c r="CB19" s="613"/>
      <c r="CC19" s="613"/>
      <c r="CD19" s="613"/>
      <c r="CE19" s="613"/>
      <c r="CF19" s="613"/>
      <c r="CG19" s="613"/>
      <c r="CH19" s="613"/>
      <c r="CI19" s="613"/>
      <c r="CJ19" s="613"/>
      <c r="CK19" s="613"/>
      <c r="CL19" s="613"/>
      <c r="CM19" s="613"/>
      <c r="CN19" s="596" t="s">
        <v>318</v>
      </c>
      <c r="CO19" s="592"/>
      <c r="CP19" s="592"/>
      <c r="CQ19" s="592"/>
      <c r="CR19" s="592"/>
      <c r="CS19" s="592"/>
      <c r="CT19" s="592"/>
      <c r="CU19" s="593"/>
      <c r="CV19" s="591" t="s">
        <v>9</v>
      </c>
      <c r="CW19" s="592"/>
      <c r="CX19" s="592"/>
      <c r="CY19" s="592"/>
      <c r="CZ19" s="592"/>
      <c r="DA19" s="592"/>
      <c r="DB19" s="592"/>
      <c r="DC19" s="592"/>
      <c r="DD19" s="592"/>
      <c r="DE19" s="593"/>
      <c r="DF19" s="597"/>
      <c r="DG19" s="598"/>
      <c r="DH19" s="598"/>
      <c r="DI19" s="598"/>
      <c r="DJ19" s="598"/>
      <c r="DK19" s="598"/>
      <c r="DL19" s="598"/>
      <c r="DM19" s="598"/>
      <c r="DN19" s="598"/>
      <c r="DO19" s="598"/>
      <c r="DP19" s="598"/>
      <c r="DQ19" s="598"/>
      <c r="DR19" s="599"/>
      <c r="DS19" s="597"/>
      <c r="DT19" s="598"/>
      <c r="DU19" s="598"/>
      <c r="DV19" s="598"/>
      <c r="DW19" s="598"/>
      <c r="DX19" s="598"/>
      <c r="DY19" s="598"/>
      <c r="DZ19" s="598"/>
      <c r="EA19" s="598"/>
      <c r="EB19" s="598"/>
      <c r="EC19" s="598"/>
      <c r="ED19" s="598"/>
      <c r="EE19" s="599"/>
      <c r="EF19" s="597"/>
      <c r="EG19" s="598"/>
      <c r="EH19" s="598"/>
      <c r="EI19" s="598"/>
      <c r="EJ19" s="598"/>
      <c r="EK19" s="598"/>
      <c r="EL19" s="598"/>
      <c r="EM19" s="598"/>
      <c r="EN19" s="598"/>
      <c r="EO19" s="598"/>
      <c r="EP19" s="598"/>
      <c r="EQ19" s="598"/>
      <c r="ER19" s="599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</row>
    <row r="20" spans="1:164" ht="32.25" customHeight="1">
      <c r="A20" s="591" t="s">
        <v>319</v>
      </c>
      <c r="B20" s="592"/>
      <c r="C20" s="592"/>
      <c r="D20" s="592"/>
      <c r="E20" s="592"/>
      <c r="F20" s="592"/>
      <c r="G20" s="592"/>
      <c r="H20" s="593"/>
      <c r="I20" s="614" t="s">
        <v>304</v>
      </c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15"/>
      <c r="BS20" s="615"/>
      <c r="BT20" s="615"/>
      <c r="BU20" s="615"/>
      <c r="BV20" s="615"/>
      <c r="BW20" s="615"/>
      <c r="BX20" s="615"/>
      <c r="BY20" s="615"/>
      <c r="BZ20" s="615"/>
      <c r="CA20" s="615"/>
      <c r="CB20" s="615"/>
      <c r="CC20" s="615"/>
      <c r="CD20" s="615"/>
      <c r="CE20" s="615"/>
      <c r="CF20" s="615"/>
      <c r="CG20" s="615"/>
      <c r="CH20" s="615"/>
      <c r="CI20" s="615"/>
      <c r="CJ20" s="615"/>
      <c r="CK20" s="615"/>
      <c r="CL20" s="615"/>
      <c r="CM20" s="615"/>
      <c r="CN20" s="596" t="s">
        <v>320</v>
      </c>
      <c r="CO20" s="592"/>
      <c r="CP20" s="592"/>
      <c r="CQ20" s="592"/>
      <c r="CR20" s="592"/>
      <c r="CS20" s="592"/>
      <c r="CT20" s="592"/>
      <c r="CU20" s="593"/>
      <c r="CV20" s="591" t="s">
        <v>9</v>
      </c>
      <c r="CW20" s="592"/>
      <c r="CX20" s="592"/>
      <c r="CY20" s="592"/>
      <c r="CZ20" s="592"/>
      <c r="DA20" s="592"/>
      <c r="DB20" s="592"/>
      <c r="DC20" s="592"/>
      <c r="DD20" s="592"/>
      <c r="DE20" s="593"/>
      <c r="DF20" s="597"/>
      <c r="DG20" s="598"/>
      <c r="DH20" s="598"/>
      <c r="DI20" s="598"/>
      <c r="DJ20" s="598"/>
      <c r="DK20" s="598"/>
      <c r="DL20" s="598"/>
      <c r="DM20" s="598"/>
      <c r="DN20" s="598"/>
      <c r="DO20" s="598"/>
      <c r="DP20" s="598"/>
      <c r="DQ20" s="598"/>
      <c r="DR20" s="599"/>
      <c r="DS20" s="597"/>
      <c r="DT20" s="598"/>
      <c r="DU20" s="598"/>
      <c r="DV20" s="598"/>
      <c r="DW20" s="598"/>
      <c r="DX20" s="598"/>
      <c r="DY20" s="598"/>
      <c r="DZ20" s="598"/>
      <c r="EA20" s="598"/>
      <c r="EB20" s="598"/>
      <c r="EC20" s="598"/>
      <c r="ED20" s="598"/>
      <c r="EE20" s="599"/>
      <c r="EF20" s="597"/>
      <c r="EG20" s="598"/>
      <c r="EH20" s="598"/>
      <c r="EI20" s="598"/>
      <c r="EJ20" s="598"/>
      <c r="EK20" s="598"/>
      <c r="EL20" s="598"/>
      <c r="EM20" s="598"/>
      <c r="EN20" s="598"/>
      <c r="EO20" s="598"/>
      <c r="EP20" s="598"/>
      <c r="EQ20" s="598"/>
      <c r="ER20" s="599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</row>
    <row r="21" spans="1:164" ht="15.75" customHeight="1">
      <c r="A21" s="591" t="s">
        <v>321</v>
      </c>
      <c r="B21" s="592"/>
      <c r="C21" s="592"/>
      <c r="D21" s="592"/>
      <c r="E21" s="592"/>
      <c r="F21" s="592"/>
      <c r="G21" s="592"/>
      <c r="H21" s="593"/>
      <c r="I21" s="614" t="s">
        <v>341</v>
      </c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  <c r="BS21" s="615"/>
      <c r="BT21" s="615"/>
      <c r="BU21" s="615"/>
      <c r="BV21" s="615"/>
      <c r="BW21" s="615"/>
      <c r="BX21" s="615"/>
      <c r="BY21" s="615"/>
      <c r="BZ21" s="615"/>
      <c r="CA21" s="615"/>
      <c r="CB21" s="615"/>
      <c r="CC21" s="615"/>
      <c r="CD21" s="615"/>
      <c r="CE21" s="615"/>
      <c r="CF21" s="615"/>
      <c r="CG21" s="615"/>
      <c r="CH21" s="615"/>
      <c r="CI21" s="615"/>
      <c r="CJ21" s="615"/>
      <c r="CK21" s="615"/>
      <c r="CL21" s="615"/>
      <c r="CM21" s="615"/>
      <c r="CN21" s="596" t="s">
        <v>322</v>
      </c>
      <c r="CO21" s="592"/>
      <c r="CP21" s="592"/>
      <c r="CQ21" s="592"/>
      <c r="CR21" s="592"/>
      <c r="CS21" s="592"/>
      <c r="CT21" s="592"/>
      <c r="CU21" s="593"/>
      <c r="CV21" s="591" t="s">
        <v>9</v>
      </c>
      <c r="CW21" s="592"/>
      <c r="CX21" s="592"/>
      <c r="CY21" s="592"/>
      <c r="CZ21" s="592"/>
      <c r="DA21" s="592"/>
      <c r="DB21" s="592"/>
      <c r="DC21" s="592"/>
      <c r="DD21" s="592"/>
      <c r="DE21" s="593"/>
      <c r="DF21" s="597"/>
      <c r="DG21" s="598"/>
      <c r="DH21" s="598"/>
      <c r="DI21" s="598"/>
      <c r="DJ21" s="598"/>
      <c r="DK21" s="598"/>
      <c r="DL21" s="598"/>
      <c r="DM21" s="598"/>
      <c r="DN21" s="598"/>
      <c r="DO21" s="598"/>
      <c r="DP21" s="598"/>
      <c r="DQ21" s="598"/>
      <c r="DR21" s="599"/>
      <c r="DS21" s="597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9"/>
      <c r="EF21" s="597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9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</row>
    <row r="22" spans="1:164" ht="16.5" customHeight="1" thickBot="1">
      <c r="A22" s="591" t="s">
        <v>323</v>
      </c>
      <c r="B22" s="592"/>
      <c r="C22" s="592"/>
      <c r="D22" s="592"/>
      <c r="E22" s="592"/>
      <c r="F22" s="592"/>
      <c r="G22" s="592"/>
      <c r="H22" s="593"/>
      <c r="I22" s="612" t="s">
        <v>75</v>
      </c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613"/>
      <c r="BW22" s="613"/>
      <c r="BX22" s="613"/>
      <c r="BY22" s="613"/>
      <c r="BZ22" s="613"/>
      <c r="CA22" s="613"/>
      <c r="CB22" s="613"/>
      <c r="CC22" s="613"/>
      <c r="CD22" s="613"/>
      <c r="CE22" s="613"/>
      <c r="CF22" s="613"/>
      <c r="CG22" s="613"/>
      <c r="CH22" s="613"/>
      <c r="CI22" s="613"/>
      <c r="CJ22" s="613"/>
      <c r="CK22" s="613"/>
      <c r="CL22" s="613"/>
      <c r="CM22" s="613"/>
      <c r="CN22" s="616" t="s">
        <v>324</v>
      </c>
      <c r="CO22" s="617"/>
      <c r="CP22" s="617"/>
      <c r="CQ22" s="617"/>
      <c r="CR22" s="617"/>
      <c r="CS22" s="617"/>
      <c r="CT22" s="617"/>
      <c r="CU22" s="618"/>
      <c r="CV22" s="619" t="s">
        <v>9</v>
      </c>
      <c r="CW22" s="617"/>
      <c r="CX22" s="617"/>
      <c r="CY22" s="617"/>
      <c r="CZ22" s="617"/>
      <c r="DA22" s="617"/>
      <c r="DB22" s="617"/>
      <c r="DC22" s="617"/>
      <c r="DD22" s="617"/>
      <c r="DE22" s="618"/>
      <c r="DF22" s="620"/>
      <c r="DG22" s="621"/>
      <c r="DH22" s="621"/>
      <c r="DI22" s="621"/>
      <c r="DJ22" s="621"/>
      <c r="DK22" s="621"/>
      <c r="DL22" s="621"/>
      <c r="DM22" s="621"/>
      <c r="DN22" s="621"/>
      <c r="DO22" s="621"/>
      <c r="DP22" s="621"/>
      <c r="DQ22" s="621"/>
      <c r="DR22" s="622"/>
      <c r="DS22" s="620"/>
      <c r="DT22" s="621"/>
      <c r="DU22" s="621"/>
      <c r="DV22" s="621"/>
      <c r="DW22" s="621"/>
      <c r="DX22" s="621"/>
      <c r="DY22" s="621"/>
      <c r="DZ22" s="621"/>
      <c r="EA22" s="621"/>
      <c r="EB22" s="621"/>
      <c r="EC22" s="621"/>
      <c r="ED22" s="621"/>
      <c r="EE22" s="622"/>
      <c r="EF22" s="620"/>
      <c r="EG22" s="621"/>
      <c r="EH22" s="621"/>
      <c r="EI22" s="621"/>
      <c r="EJ22" s="621"/>
      <c r="EK22" s="621"/>
      <c r="EL22" s="621"/>
      <c r="EM22" s="621"/>
      <c r="EN22" s="621"/>
      <c r="EO22" s="621"/>
      <c r="EP22" s="621"/>
      <c r="EQ22" s="621"/>
      <c r="ER22" s="622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</row>
    <row r="23" spans="1:164" ht="26.25" customHeight="1">
      <c r="A23" s="591" t="s">
        <v>325</v>
      </c>
      <c r="B23" s="592"/>
      <c r="C23" s="592"/>
      <c r="D23" s="592"/>
      <c r="E23" s="592"/>
      <c r="F23" s="592"/>
      <c r="G23" s="592"/>
      <c r="H23" s="593"/>
      <c r="I23" s="614" t="s">
        <v>304</v>
      </c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615"/>
      <c r="AJ23" s="615"/>
      <c r="AK23" s="615"/>
      <c r="AL23" s="615"/>
      <c r="AM23" s="615"/>
      <c r="AN23" s="615"/>
      <c r="AO23" s="615"/>
      <c r="AP23" s="615"/>
      <c r="AQ23" s="615"/>
      <c r="AR23" s="615"/>
      <c r="AS23" s="615"/>
      <c r="AT23" s="615"/>
      <c r="AU23" s="615"/>
      <c r="AV23" s="615"/>
      <c r="AW23" s="615"/>
      <c r="AX23" s="615"/>
      <c r="AY23" s="615"/>
      <c r="AZ23" s="615"/>
      <c r="BA23" s="615"/>
      <c r="BB23" s="615"/>
      <c r="BC23" s="615"/>
      <c r="BD23" s="615"/>
      <c r="BE23" s="615"/>
      <c r="BF23" s="615"/>
      <c r="BG23" s="615"/>
      <c r="BH23" s="615"/>
      <c r="BI23" s="615"/>
      <c r="BJ23" s="615"/>
      <c r="BK23" s="615"/>
      <c r="BL23" s="615"/>
      <c r="BM23" s="615"/>
      <c r="BN23" s="615"/>
      <c r="BO23" s="615"/>
      <c r="BP23" s="615"/>
      <c r="BQ23" s="615"/>
      <c r="BR23" s="615"/>
      <c r="BS23" s="615"/>
      <c r="BT23" s="615"/>
      <c r="BU23" s="615"/>
      <c r="BV23" s="615"/>
      <c r="BW23" s="615"/>
      <c r="BX23" s="615"/>
      <c r="BY23" s="615"/>
      <c r="BZ23" s="615"/>
      <c r="CA23" s="615"/>
      <c r="CB23" s="615"/>
      <c r="CC23" s="615"/>
      <c r="CD23" s="615"/>
      <c r="CE23" s="615"/>
      <c r="CF23" s="615"/>
      <c r="CG23" s="615"/>
      <c r="CH23" s="615"/>
      <c r="CI23" s="615"/>
      <c r="CJ23" s="615"/>
      <c r="CK23" s="615"/>
      <c r="CL23" s="615"/>
      <c r="CM23" s="615"/>
      <c r="CN23" s="623" t="s">
        <v>326</v>
      </c>
      <c r="CO23" s="609"/>
      <c r="CP23" s="609"/>
      <c r="CQ23" s="609"/>
      <c r="CR23" s="609"/>
      <c r="CS23" s="609"/>
      <c r="CT23" s="609"/>
      <c r="CU23" s="610"/>
      <c r="CV23" s="608" t="s">
        <v>9</v>
      </c>
      <c r="CW23" s="609"/>
      <c r="CX23" s="609"/>
      <c r="CY23" s="609"/>
      <c r="CZ23" s="609"/>
      <c r="DA23" s="609"/>
      <c r="DB23" s="609"/>
      <c r="DC23" s="609"/>
      <c r="DD23" s="609"/>
      <c r="DE23" s="610"/>
      <c r="DF23" s="588"/>
      <c r="DG23" s="589"/>
      <c r="DH23" s="589"/>
      <c r="DI23" s="589"/>
      <c r="DJ23" s="589"/>
      <c r="DK23" s="589"/>
      <c r="DL23" s="589"/>
      <c r="DM23" s="589"/>
      <c r="DN23" s="589"/>
      <c r="DO23" s="589"/>
      <c r="DP23" s="589"/>
      <c r="DQ23" s="589"/>
      <c r="DR23" s="590"/>
      <c r="DS23" s="588"/>
      <c r="DT23" s="589"/>
      <c r="DU23" s="589"/>
      <c r="DV23" s="589"/>
      <c r="DW23" s="589"/>
      <c r="DX23" s="589"/>
      <c r="DY23" s="589"/>
      <c r="DZ23" s="589"/>
      <c r="EA23" s="589"/>
      <c r="EB23" s="589"/>
      <c r="EC23" s="589"/>
      <c r="ED23" s="589"/>
      <c r="EE23" s="590"/>
      <c r="EF23" s="588"/>
      <c r="EG23" s="589"/>
      <c r="EH23" s="589"/>
      <c r="EI23" s="589"/>
      <c r="EJ23" s="589"/>
      <c r="EK23" s="589"/>
      <c r="EL23" s="589"/>
      <c r="EM23" s="589"/>
      <c r="EN23" s="589"/>
      <c r="EO23" s="589"/>
      <c r="EP23" s="589"/>
      <c r="EQ23" s="589"/>
      <c r="ER23" s="590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</row>
    <row r="24" spans="1:164" ht="22.5" customHeight="1">
      <c r="A24" s="591" t="s">
        <v>327</v>
      </c>
      <c r="B24" s="592"/>
      <c r="C24" s="592"/>
      <c r="D24" s="592"/>
      <c r="E24" s="592"/>
      <c r="F24" s="592"/>
      <c r="G24" s="592"/>
      <c r="H24" s="593"/>
      <c r="I24" s="614" t="s">
        <v>328</v>
      </c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5"/>
      <c r="AR24" s="615"/>
      <c r="AS24" s="615"/>
      <c r="AT24" s="615"/>
      <c r="AU24" s="615"/>
      <c r="AV24" s="615"/>
      <c r="AW24" s="615"/>
      <c r="AX24" s="615"/>
      <c r="AY24" s="615"/>
      <c r="AZ24" s="615"/>
      <c r="BA24" s="615"/>
      <c r="BB24" s="615"/>
      <c r="BC24" s="615"/>
      <c r="BD24" s="615"/>
      <c r="BE24" s="615"/>
      <c r="BF24" s="615"/>
      <c r="BG24" s="615"/>
      <c r="BH24" s="615"/>
      <c r="BI24" s="615"/>
      <c r="BJ24" s="615"/>
      <c r="BK24" s="615"/>
      <c r="BL24" s="615"/>
      <c r="BM24" s="615"/>
      <c r="BN24" s="615"/>
      <c r="BO24" s="615"/>
      <c r="BP24" s="615"/>
      <c r="BQ24" s="615"/>
      <c r="BR24" s="615"/>
      <c r="BS24" s="615"/>
      <c r="BT24" s="615"/>
      <c r="BU24" s="615"/>
      <c r="BV24" s="615"/>
      <c r="BW24" s="615"/>
      <c r="BX24" s="615"/>
      <c r="BY24" s="615"/>
      <c r="BZ24" s="615"/>
      <c r="CA24" s="615"/>
      <c r="CB24" s="615"/>
      <c r="CC24" s="615"/>
      <c r="CD24" s="615"/>
      <c r="CE24" s="615"/>
      <c r="CF24" s="615"/>
      <c r="CG24" s="615"/>
      <c r="CH24" s="615"/>
      <c r="CI24" s="615"/>
      <c r="CJ24" s="615"/>
      <c r="CK24" s="615"/>
      <c r="CL24" s="615"/>
      <c r="CM24" s="615"/>
      <c r="CN24" s="596" t="s">
        <v>329</v>
      </c>
      <c r="CO24" s="592"/>
      <c r="CP24" s="592"/>
      <c r="CQ24" s="592"/>
      <c r="CR24" s="592"/>
      <c r="CS24" s="592"/>
      <c r="CT24" s="592"/>
      <c r="CU24" s="593"/>
      <c r="CV24" s="591" t="s">
        <v>9</v>
      </c>
      <c r="CW24" s="592"/>
      <c r="CX24" s="592"/>
      <c r="CY24" s="592"/>
      <c r="CZ24" s="592"/>
      <c r="DA24" s="592"/>
      <c r="DB24" s="592"/>
      <c r="DC24" s="592"/>
      <c r="DD24" s="592"/>
      <c r="DE24" s="593"/>
      <c r="DF24" s="597"/>
      <c r="DG24" s="598"/>
      <c r="DH24" s="598"/>
      <c r="DI24" s="598"/>
      <c r="DJ24" s="598"/>
      <c r="DK24" s="598"/>
      <c r="DL24" s="598"/>
      <c r="DM24" s="598"/>
      <c r="DN24" s="598"/>
      <c r="DO24" s="598"/>
      <c r="DP24" s="598"/>
      <c r="DQ24" s="598"/>
      <c r="DR24" s="599"/>
      <c r="DS24" s="597"/>
      <c r="DT24" s="598"/>
      <c r="DU24" s="598"/>
      <c r="DV24" s="598"/>
      <c r="DW24" s="598"/>
      <c r="DX24" s="598"/>
      <c r="DY24" s="598"/>
      <c r="DZ24" s="598"/>
      <c r="EA24" s="598"/>
      <c r="EB24" s="598"/>
      <c r="EC24" s="598"/>
      <c r="ED24" s="598"/>
      <c r="EE24" s="599"/>
      <c r="EF24" s="597"/>
      <c r="EG24" s="598"/>
      <c r="EH24" s="598"/>
      <c r="EI24" s="598"/>
      <c r="EJ24" s="598"/>
      <c r="EK24" s="598"/>
      <c r="EL24" s="598"/>
      <c r="EM24" s="598"/>
      <c r="EN24" s="598"/>
      <c r="EO24" s="598"/>
      <c r="EP24" s="598"/>
      <c r="EQ24" s="598"/>
      <c r="ER24" s="599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</row>
    <row r="25" spans="1:164" ht="33.75" customHeight="1">
      <c r="A25" s="591" t="s">
        <v>109</v>
      </c>
      <c r="B25" s="592"/>
      <c r="C25" s="592"/>
      <c r="D25" s="592"/>
      <c r="E25" s="592"/>
      <c r="F25" s="592"/>
      <c r="G25" s="592"/>
      <c r="H25" s="593"/>
      <c r="I25" s="643" t="s">
        <v>338</v>
      </c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644"/>
      <c r="BM25" s="644"/>
      <c r="BN25" s="644"/>
      <c r="BO25" s="644"/>
      <c r="BP25" s="644"/>
      <c r="BQ25" s="644"/>
      <c r="BR25" s="644"/>
      <c r="BS25" s="644"/>
      <c r="BT25" s="644"/>
      <c r="BU25" s="644"/>
      <c r="BV25" s="644"/>
      <c r="BW25" s="644"/>
      <c r="BX25" s="644"/>
      <c r="BY25" s="644"/>
      <c r="BZ25" s="644"/>
      <c r="CA25" s="644"/>
      <c r="CB25" s="644"/>
      <c r="CC25" s="644"/>
      <c r="CD25" s="644"/>
      <c r="CE25" s="644"/>
      <c r="CF25" s="644"/>
      <c r="CG25" s="644"/>
      <c r="CH25" s="644"/>
      <c r="CI25" s="644"/>
      <c r="CJ25" s="644"/>
      <c r="CK25" s="644"/>
      <c r="CL25" s="644"/>
      <c r="CM25" s="644"/>
      <c r="CN25" s="596" t="s">
        <v>78</v>
      </c>
      <c r="CO25" s="592"/>
      <c r="CP25" s="592"/>
      <c r="CQ25" s="592"/>
      <c r="CR25" s="592"/>
      <c r="CS25" s="592"/>
      <c r="CT25" s="592"/>
      <c r="CU25" s="593"/>
      <c r="CV25" s="591" t="s">
        <v>9</v>
      </c>
      <c r="CW25" s="592"/>
      <c r="CX25" s="592"/>
      <c r="CY25" s="592"/>
      <c r="CZ25" s="592"/>
      <c r="DA25" s="592"/>
      <c r="DB25" s="592"/>
      <c r="DC25" s="592"/>
      <c r="DD25" s="592"/>
      <c r="DE25" s="593"/>
      <c r="DF25" s="597">
        <f>DF11</f>
        <v>734000</v>
      </c>
      <c r="DG25" s="598"/>
      <c r="DH25" s="598"/>
      <c r="DI25" s="598"/>
      <c r="DJ25" s="598"/>
      <c r="DK25" s="598"/>
      <c r="DL25" s="598"/>
      <c r="DM25" s="598"/>
      <c r="DN25" s="598"/>
      <c r="DO25" s="598"/>
      <c r="DP25" s="598"/>
      <c r="DQ25" s="598"/>
      <c r="DR25" s="599"/>
      <c r="DS25" s="597">
        <f t="shared" ref="DS25" si="2">DS11</f>
        <v>714000</v>
      </c>
      <c r="DT25" s="598"/>
      <c r="DU25" s="598"/>
      <c r="DV25" s="598"/>
      <c r="DW25" s="598"/>
      <c r="DX25" s="598"/>
      <c r="DY25" s="598"/>
      <c r="DZ25" s="598"/>
      <c r="EA25" s="598"/>
      <c r="EB25" s="598"/>
      <c r="EC25" s="598"/>
      <c r="ED25" s="598"/>
      <c r="EE25" s="599"/>
      <c r="EF25" s="597">
        <f t="shared" ref="EF25" si="3">EF11</f>
        <v>714000</v>
      </c>
      <c r="EG25" s="598"/>
      <c r="EH25" s="598"/>
      <c r="EI25" s="598"/>
      <c r="EJ25" s="598"/>
      <c r="EK25" s="598"/>
      <c r="EL25" s="598"/>
      <c r="EM25" s="598"/>
      <c r="EN25" s="598"/>
      <c r="EO25" s="598"/>
      <c r="EP25" s="598"/>
      <c r="EQ25" s="598"/>
      <c r="ER25" s="599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</row>
    <row r="26" spans="1:164">
      <c r="A26" s="624"/>
      <c r="B26" s="625"/>
      <c r="C26" s="625"/>
      <c r="D26" s="625"/>
      <c r="E26" s="625"/>
      <c r="F26" s="625"/>
      <c r="G26" s="625"/>
      <c r="H26" s="626"/>
      <c r="I26" s="630" t="s">
        <v>330</v>
      </c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  <c r="AW26" s="631"/>
      <c r="AX26" s="631"/>
      <c r="AY26" s="631"/>
      <c r="AZ26" s="631"/>
      <c r="BA26" s="631"/>
      <c r="BB26" s="631"/>
      <c r="BC26" s="631"/>
      <c r="BD26" s="631"/>
      <c r="BE26" s="631"/>
      <c r="BF26" s="631"/>
      <c r="BG26" s="631"/>
      <c r="BH26" s="631"/>
      <c r="BI26" s="631"/>
      <c r="BJ26" s="631"/>
      <c r="BK26" s="631"/>
      <c r="BL26" s="631"/>
      <c r="BM26" s="631"/>
      <c r="BN26" s="631"/>
      <c r="BO26" s="631"/>
      <c r="BP26" s="631"/>
      <c r="BQ26" s="631"/>
      <c r="BR26" s="631"/>
      <c r="BS26" s="631"/>
      <c r="BT26" s="631"/>
      <c r="BU26" s="631"/>
      <c r="BV26" s="631"/>
      <c r="BW26" s="631"/>
      <c r="BX26" s="631"/>
      <c r="BY26" s="631"/>
      <c r="BZ26" s="631"/>
      <c r="CA26" s="631"/>
      <c r="CB26" s="631"/>
      <c r="CC26" s="631"/>
      <c r="CD26" s="631"/>
      <c r="CE26" s="631"/>
      <c r="CF26" s="631"/>
      <c r="CG26" s="631"/>
      <c r="CH26" s="631"/>
      <c r="CI26" s="631"/>
      <c r="CJ26" s="631"/>
      <c r="CK26" s="631"/>
      <c r="CL26" s="631"/>
      <c r="CM26" s="632"/>
      <c r="CN26" s="633" t="s">
        <v>331</v>
      </c>
      <c r="CO26" s="625"/>
      <c r="CP26" s="625"/>
      <c r="CQ26" s="625"/>
      <c r="CR26" s="625"/>
      <c r="CS26" s="625"/>
      <c r="CT26" s="625"/>
      <c r="CU26" s="626"/>
      <c r="CV26" s="624"/>
      <c r="CW26" s="625"/>
      <c r="CX26" s="625"/>
      <c r="CY26" s="625"/>
      <c r="CZ26" s="625"/>
      <c r="DA26" s="625"/>
      <c r="DB26" s="625"/>
      <c r="DC26" s="625"/>
      <c r="DD26" s="625"/>
      <c r="DE26" s="626"/>
      <c r="DF26" s="635"/>
      <c r="DG26" s="636"/>
      <c r="DH26" s="636"/>
      <c r="DI26" s="636"/>
      <c r="DJ26" s="636"/>
      <c r="DK26" s="636"/>
      <c r="DL26" s="636"/>
      <c r="DM26" s="636"/>
      <c r="DN26" s="636"/>
      <c r="DO26" s="636"/>
      <c r="DP26" s="636"/>
      <c r="DQ26" s="636"/>
      <c r="DR26" s="637"/>
      <c r="DS26" s="635"/>
      <c r="DT26" s="636"/>
      <c r="DU26" s="636"/>
      <c r="DV26" s="636"/>
      <c r="DW26" s="636"/>
      <c r="DX26" s="636"/>
      <c r="DY26" s="636"/>
      <c r="DZ26" s="636"/>
      <c r="EA26" s="636"/>
      <c r="EB26" s="636"/>
      <c r="EC26" s="636"/>
      <c r="ED26" s="636"/>
      <c r="EE26" s="637"/>
      <c r="EF26" s="635"/>
      <c r="EG26" s="636"/>
      <c r="EH26" s="636"/>
      <c r="EI26" s="636"/>
      <c r="EJ26" s="636"/>
      <c r="EK26" s="636"/>
      <c r="EL26" s="636"/>
      <c r="EM26" s="636"/>
      <c r="EN26" s="636"/>
      <c r="EO26" s="636"/>
      <c r="EP26" s="636"/>
      <c r="EQ26" s="636"/>
      <c r="ER26" s="637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</row>
    <row r="27" spans="1:164" ht="3" customHeight="1">
      <c r="A27" s="627"/>
      <c r="B27" s="628"/>
      <c r="C27" s="628"/>
      <c r="D27" s="628"/>
      <c r="E27" s="628"/>
      <c r="F27" s="628"/>
      <c r="G27" s="628"/>
      <c r="H27" s="629"/>
      <c r="I27" s="641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  <c r="AB27" s="642"/>
      <c r="AC27" s="642"/>
      <c r="AD27" s="642"/>
      <c r="AE27" s="642"/>
      <c r="AF27" s="642"/>
      <c r="AG27" s="642"/>
      <c r="AH27" s="642"/>
      <c r="AI27" s="642"/>
      <c r="AJ27" s="642"/>
      <c r="AK27" s="642"/>
      <c r="AL27" s="642"/>
      <c r="AM27" s="642"/>
      <c r="AN27" s="642"/>
      <c r="AO27" s="642"/>
      <c r="AP27" s="642"/>
      <c r="AQ27" s="642"/>
      <c r="AR27" s="642"/>
      <c r="AS27" s="642"/>
      <c r="AT27" s="642"/>
      <c r="AU27" s="642"/>
      <c r="AV27" s="642"/>
      <c r="AW27" s="642"/>
      <c r="AX27" s="642"/>
      <c r="AY27" s="642"/>
      <c r="AZ27" s="642"/>
      <c r="BA27" s="642"/>
      <c r="BB27" s="642"/>
      <c r="BC27" s="642"/>
      <c r="BD27" s="642"/>
      <c r="BE27" s="642"/>
      <c r="BF27" s="642"/>
      <c r="BG27" s="642"/>
      <c r="BH27" s="642"/>
      <c r="BI27" s="642"/>
      <c r="BJ27" s="642"/>
      <c r="BK27" s="642"/>
      <c r="BL27" s="642"/>
      <c r="BM27" s="642"/>
      <c r="BN27" s="642"/>
      <c r="BO27" s="642"/>
      <c r="BP27" s="642"/>
      <c r="BQ27" s="642"/>
      <c r="BR27" s="642"/>
      <c r="BS27" s="642"/>
      <c r="BT27" s="642"/>
      <c r="BU27" s="642"/>
      <c r="BV27" s="642"/>
      <c r="BW27" s="642"/>
      <c r="BX27" s="642"/>
      <c r="BY27" s="642"/>
      <c r="BZ27" s="642"/>
      <c r="CA27" s="642"/>
      <c r="CB27" s="642"/>
      <c r="CC27" s="642"/>
      <c r="CD27" s="642"/>
      <c r="CE27" s="642"/>
      <c r="CF27" s="642"/>
      <c r="CG27" s="642"/>
      <c r="CH27" s="642"/>
      <c r="CI27" s="642"/>
      <c r="CJ27" s="642"/>
      <c r="CK27" s="642"/>
      <c r="CL27" s="642"/>
      <c r="CM27" s="642"/>
      <c r="CN27" s="634"/>
      <c r="CO27" s="628"/>
      <c r="CP27" s="628"/>
      <c r="CQ27" s="628"/>
      <c r="CR27" s="628"/>
      <c r="CS27" s="628"/>
      <c r="CT27" s="628"/>
      <c r="CU27" s="629"/>
      <c r="CV27" s="627"/>
      <c r="CW27" s="628"/>
      <c r="CX27" s="628"/>
      <c r="CY27" s="628"/>
      <c r="CZ27" s="628"/>
      <c r="DA27" s="628"/>
      <c r="DB27" s="628"/>
      <c r="DC27" s="628"/>
      <c r="DD27" s="628"/>
      <c r="DE27" s="629"/>
      <c r="DF27" s="638"/>
      <c r="DG27" s="639"/>
      <c r="DH27" s="639"/>
      <c r="DI27" s="639"/>
      <c r="DJ27" s="639"/>
      <c r="DK27" s="639"/>
      <c r="DL27" s="639"/>
      <c r="DM27" s="639"/>
      <c r="DN27" s="639"/>
      <c r="DO27" s="639"/>
      <c r="DP27" s="639"/>
      <c r="DQ27" s="639"/>
      <c r="DR27" s="640"/>
      <c r="DS27" s="638"/>
      <c r="DT27" s="639"/>
      <c r="DU27" s="639"/>
      <c r="DV27" s="639"/>
      <c r="DW27" s="639"/>
      <c r="DX27" s="639"/>
      <c r="DY27" s="639"/>
      <c r="DZ27" s="639"/>
      <c r="EA27" s="639"/>
      <c r="EB27" s="639"/>
      <c r="EC27" s="639"/>
      <c r="ED27" s="639"/>
      <c r="EE27" s="640"/>
      <c r="EF27" s="638"/>
      <c r="EG27" s="639"/>
      <c r="EH27" s="639"/>
      <c r="EI27" s="639"/>
      <c r="EJ27" s="639"/>
      <c r="EK27" s="639"/>
      <c r="EL27" s="639"/>
      <c r="EM27" s="639"/>
      <c r="EN27" s="639"/>
      <c r="EO27" s="639"/>
      <c r="EP27" s="639"/>
      <c r="EQ27" s="639"/>
      <c r="ER27" s="640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</row>
    <row r="28" spans="1:164" ht="30" customHeight="1">
      <c r="A28" s="591" t="s">
        <v>110</v>
      </c>
      <c r="B28" s="592"/>
      <c r="C28" s="592"/>
      <c r="D28" s="592"/>
      <c r="E28" s="592"/>
      <c r="F28" s="592"/>
      <c r="G28" s="592"/>
      <c r="H28" s="593"/>
      <c r="I28" s="643" t="s">
        <v>332</v>
      </c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4"/>
      <c r="AN28" s="644"/>
      <c r="AO28" s="644"/>
      <c r="AP28" s="644"/>
      <c r="AQ28" s="644"/>
      <c r="AR28" s="644"/>
      <c r="AS28" s="644"/>
      <c r="AT28" s="644"/>
      <c r="AU28" s="644"/>
      <c r="AV28" s="644"/>
      <c r="AW28" s="644"/>
      <c r="AX28" s="644"/>
      <c r="AY28" s="644"/>
      <c r="AZ28" s="644"/>
      <c r="BA28" s="644"/>
      <c r="BB28" s="644"/>
      <c r="BC28" s="644"/>
      <c r="BD28" s="644"/>
      <c r="BE28" s="644"/>
      <c r="BF28" s="644"/>
      <c r="BG28" s="644"/>
      <c r="BH28" s="644"/>
      <c r="BI28" s="644"/>
      <c r="BJ28" s="644"/>
      <c r="BK28" s="644"/>
      <c r="BL28" s="644"/>
      <c r="BM28" s="644"/>
      <c r="BN28" s="644"/>
      <c r="BO28" s="644"/>
      <c r="BP28" s="644"/>
      <c r="BQ28" s="644"/>
      <c r="BR28" s="644"/>
      <c r="BS28" s="644"/>
      <c r="BT28" s="644"/>
      <c r="BU28" s="644"/>
      <c r="BV28" s="644"/>
      <c r="BW28" s="644"/>
      <c r="BX28" s="644"/>
      <c r="BY28" s="644"/>
      <c r="BZ28" s="644"/>
      <c r="CA28" s="644"/>
      <c r="CB28" s="644"/>
      <c r="CC28" s="644"/>
      <c r="CD28" s="644"/>
      <c r="CE28" s="644"/>
      <c r="CF28" s="644"/>
      <c r="CG28" s="644"/>
      <c r="CH28" s="644"/>
      <c r="CI28" s="644"/>
      <c r="CJ28" s="644"/>
      <c r="CK28" s="644"/>
      <c r="CL28" s="644"/>
      <c r="CM28" s="644"/>
      <c r="CN28" s="596" t="s">
        <v>333</v>
      </c>
      <c r="CO28" s="592"/>
      <c r="CP28" s="592"/>
      <c r="CQ28" s="592"/>
      <c r="CR28" s="592"/>
      <c r="CS28" s="592"/>
      <c r="CT28" s="592"/>
      <c r="CU28" s="593"/>
      <c r="CV28" s="591" t="s">
        <v>9</v>
      </c>
      <c r="CW28" s="592"/>
      <c r="CX28" s="592"/>
      <c r="CY28" s="592"/>
      <c r="CZ28" s="592"/>
      <c r="DA28" s="592"/>
      <c r="DB28" s="592"/>
      <c r="DC28" s="592"/>
      <c r="DD28" s="592"/>
      <c r="DE28" s="593"/>
      <c r="DF28" s="597"/>
      <c r="DG28" s="598"/>
      <c r="DH28" s="598"/>
      <c r="DI28" s="598"/>
      <c r="DJ28" s="598"/>
      <c r="DK28" s="598"/>
      <c r="DL28" s="598"/>
      <c r="DM28" s="598"/>
      <c r="DN28" s="598"/>
      <c r="DO28" s="598"/>
      <c r="DP28" s="598"/>
      <c r="DQ28" s="598"/>
      <c r="DR28" s="599"/>
      <c r="DS28" s="597"/>
      <c r="DT28" s="598"/>
      <c r="DU28" s="598"/>
      <c r="DV28" s="598"/>
      <c r="DW28" s="598"/>
      <c r="DX28" s="598"/>
      <c r="DY28" s="598"/>
      <c r="DZ28" s="598"/>
      <c r="EA28" s="598"/>
      <c r="EB28" s="598"/>
      <c r="EC28" s="598"/>
      <c r="ED28" s="598"/>
      <c r="EE28" s="599"/>
      <c r="EF28" s="597"/>
      <c r="EG28" s="598"/>
      <c r="EH28" s="598"/>
      <c r="EI28" s="598"/>
      <c r="EJ28" s="598"/>
      <c r="EK28" s="598"/>
      <c r="EL28" s="598"/>
      <c r="EM28" s="598"/>
      <c r="EN28" s="598"/>
      <c r="EO28" s="598"/>
      <c r="EP28" s="598"/>
      <c r="EQ28" s="598"/>
      <c r="ER28" s="599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</row>
    <row r="29" spans="1:164" ht="15.75" customHeight="1">
      <c r="A29" s="624"/>
      <c r="B29" s="625"/>
      <c r="C29" s="625"/>
      <c r="D29" s="625"/>
      <c r="E29" s="625"/>
      <c r="F29" s="625"/>
      <c r="G29" s="625"/>
      <c r="H29" s="626"/>
      <c r="I29" s="630" t="s">
        <v>330</v>
      </c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  <c r="AW29" s="631"/>
      <c r="AX29" s="631"/>
      <c r="AY29" s="631"/>
      <c r="AZ29" s="631"/>
      <c r="BA29" s="631"/>
      <c r="BB29" s="631"/>
      <c r="BC29" s="631"/>
      <c r="BD29" s="631"/>
      <c r="BE29" s="631"/>
      <c r="BF29" s="631"/>
      <c r="BG29" s="631"/>
      <c r="BH29" s="631"/>
      <c r="BI29" s="631"/>
      <c r="BJ29" s="631"/>
      <c r="BK29" s="631"/>
      <c r="BL29" s="631"/>
      <c r="BM29" s="631"/>
      <c r="BN29" s="631"/>
      <c r="BO29" s="631"/>
      <c r="BP29" s="631"/>
      <c r="BQ29" s="631"/>
      <c r="BR29" s="631"/>
      <c r="BS29" s="631"/>
      <c r="BT29" s="631"/>
      <c r="BU29" s="631"/>
      <c r="BV29" s="631"/>
      <c r="BW29" s="631"/>
      <c r="BX29" s="631"/>
      <c r="BY29" s="631"/>
      <c r="BZ29" s="631"/>
      <c r="CA29" s="631"/>
      <c r="CB29" s="631"/>
      <c r="CC29" s="631"/>
      <c r="CD29" s="631"/>
      <c r="CE29" s="631"/>
      <c r="CF29" s="631"/>
      <c r="CG29" s="631"/>
      <c r="CH29" s="631"/>
      <c r="CI29" s="631"/>
      <c r="CJ29" s="631"/>
      <c r="CK29" s="631"/>
      <c r="CL29" s="631"/>
      <c r="CM29" s="632"/>
      <c r="CN29" s="633" t="s">
        <v>334</v>
      </c>
      <c r="CO29" s="625"/>
      <c r="CP29" s="625"/>
      <c r="CQ29" s="625"/>
      <c r="CR29" s="625"/>
      <c r="CS29" s="625"/>
      <c r="CT29" s="625"/>
      <c r="CU29" s="626"/>
      <c r="CV29" s="624"/>
      <c r="CW29" s="625"/>
      <c r="CX29" s="625"/>
      <c r="CY29" s="625"/>
      <c r="CZ29" s="625"/>
      <c r="DA29" s="625"/>
      <c r="DB29" s="625"/>
      <c r="DC29" s="625"/>
      <c r="DD29" s="625"/>
      <c r="DE29" s="626"/>
      <c r="DF29" s="635"/>
      <c r="DG29" s="636"/>
      <c r="DH29" s="636"/>
      <c r="DI29" s="636"/>
      <c r="DJ29" s="636"/>
      <c r="DK29" s="636"/>
      <c r="DL29" s="636"/>
      <c r="DM29" s="636"/>
      <c r="DN29" s="636"/>
      <c r="DO29" s="636"/>
      <c r="DP29" s="636"/>
      <c r="DQ29" s="636"/>
      <c r="DR29" s="637"/>
      <c r="DS29" s="635"/>
      <c r="DT29" s="636"/>
      <c r="DU29" s="636"/>
      <c r="DV29" s="636"/>
      <c r="DW29" s="636"/>
      <c r="DX29" s="636"/>
      <c r="DY29" s="636"/>
      <c r="DZ29" s="636"/>
      <c r="EA29" s="636"/>
      <c r="EB29" s="636"/>
      <c r="EC29" s="636"/>
      <c r="ED29" s="636"/>
      <c r="EE29" s="637"/>
      <c r="EF29" s="635"/>
      <c r="EG29" s="636"/>
      <c r="EH29" s="636"/>
      <c r="EI29" s="636"/>
      <c r="EJ29" s="636"/>
      <c r="EK29" s="636"/>
      <c r="EL29" s="636"/>
      <c r="EM29" s="636"/>
      <c r="EN29" s="636"/>
      <c r="EO29" s="636"/>
      <c r="EP29" s="636"/>
      <c r="EQ29" s="636"/>
      <c r="ER29" s="637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</row>
    <row r="30" spans="1:164" ht="15.75" thickBot="1">
      <c r="A30" s="627"/>
      <c r="B30" s="628"/>
      <c r="C30" s="628"/>
      <c r="D30" s="628"/>
      <c r="E30" s="628"/>
      <c r="F30" s="628"/>
      <c r="G30" s="628"/>
      <c r="H30" s="629"/>
      <c r="I30" s="641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2"/>
      <c r="AJ30" s="642"/>
      <c r="AK30" s="642"/>
      <c r="AL30" s="642"/>
      <c r="AM30" s="642"/>
      <c r="AN30" s="642"/>
      <c r="AO30" s="642"/>
      <c r="AP30" s="642"/>
      <c r="AQ30" s="642"/>
      <c r="AR30" s="642"/>
      <c r="AS30" s="642"/>
      <c r="AT30" s="642"/>
      <c r="AU30" s="642"/>
      <c r="AV30" s="642"/>
      <c r="AW30" s="642"/>
      <c r="AX30" s="642"/>
      <c r="AY30" s="642"/>
      <c r="AZ30" s="642"/>
      <c r="BA30" s="642"/>
      <c r="BB30" s="642"/>
      <c r="BC30" s="642"/>
      <c r="BD30" s="642"/>
      <c r="BE30" s="642"/>
      <c r="BF30" s="642"/>
      <c r="BG30" s="642"/>
      <c r="BH30" s="642"/>
      <c r="BI30" s="642"/>
      <c r="BJ30" s="642"/>
      <c r="BK30" s="642"/>
      <c r="BL30" s="642"/>
      <c r="BM30" s="642"/>
      <c r="BN30" s="642"/>
      <c r="BO30" s="642"/>
      <c r="BP30" s="642"/>
      <c r="BQ30" s="642"/>
      <c r="BR30" s="642"/>
      <c r="BS30" s="642"/>
      <c r="BT30" s="642"/>
      <c r="BU30" s="642"/>
      <c r="BV30" s="642"/>
      <c r="BW30" s="642"/>
      <c r="BX30" s="642"/>
      <c r="BY30" s="642"/>
      <c r="BZ30" s="642"/>
      <c r="CA30" s="642"/>
      <c r="CB30" s="642"/>
      <c r="CC30" s="642"/>
      <c r="CD30" s="642"/>
      <c r="CE30" s="642"/>
      <c r="CF30" s="642"/>
      <c r="CG30" s="642"/>
      <c r="CH30" s="642"/>
      <c r="CI30" s="642"/>
      <c r="CJ30" s="642"/>
      <c r="CK30" s="642"/>
      <c r="CL30" s="642"/>
      <c r="CM30" s="642"/>
      <c r="CN30" s="645"/>
      <c r="CO30" s="646"/>
      <c r="CP30" s="646"/>
      <c r="CQ30" s="646"/>
      <c r="CR30" s="646"/>
      <c r="CS30" s="646"/>
      <c r="CT30" s="646"/>
      <c r="CU30" s="647"/>
      <c r="CV30" s="648"/>
      <c r="CW30" s="646"/>
      <c r="CX30" s="646"/>
      <c r="CY30" s="646"/>
      <c r="CZ30" s="646"/>
      <c r="DA30" s="646"/>
      <c r="DB30" s="646"/>
      <c r="DC30" s="646"/>
      <c r="DD30" s="646"/>
      <c r="DE30" s="647"/>
      <c r="DF30" s="649"/>
      <c r="DG30" s="650"/>
      <c r="DH30" s="650"/>
      <c r="DI30" s="650"/>
      <c r="DJ30" s="650"/>
      <c r="DK30" s="650"/>
      <c r="DL30" s="650"/>
      <c r="DM30" s="650"/>
      <c r="DN30" s="650"/>
      <c r="DO30" s="650"/>
      <c r="DP30" s="650"/>
      <c r="DQ30" s="650"/>
      <c r="DR30" s="651"/>
      <c r="DS30" s="649"/>
      <c r="DT30" s="650"/>
      <c r="DU30" s="650"/>
      <c r="DV30" s="650"/>
      <c r="DW30" s="650"/>
      <c r="DX30" s="650"/>
      <c r="DY30" s="650"/>
      <c r="DZ30" s="650"/>
      <c r="EA30" s="650"/>
      <c r="EB30" s="650"/>
      <c r="EC30" s="650"/>
      <c r="ED30" s="650"/>
      <c r="EE30" s="651"/>
      <c r="EF30" s="649"/>
      <c r="EG30" s="650"/>
      <c r="EH30" s="650"/>
      <c r="EI30" s="650"/>
      <c r="EJ30" s="650"/>
      <c r="EK30" s="650"/>
      <c r="EL30" s="650"/>
      <c r="EM30" s="650"/>
      <c r="EN30" s="650"/>
      <c r="EO30" s="650"/>
      <c r="EP30" s="650"/>
      <c r="EQ30" s="650"/>
      <c r="ER30" s="651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</row>
    <row r="31" spans="1:164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75"/>
      <c r="FF31" s="75"/>
      <c r="FG31" s="75"/>
      <c r="FH31" s="75"/>
    </row>
    <row r="32" spans="1:164">
      <c r="A32" s="178"/>
      <c r="B32" s="178"/>
      <c r="C32" s="178"/>
      <c r="D32" s="178"/>
      <c r="E32" s="178"/>
      <c r="F32" s="178"/>
      <c r="G32" s="178"/>
      <c r="H32" s="178"/>
      <c r="I32" s="178" t="s">
        <v>79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75"/>
      <c r="FF32" s="75"/>
      <c r="FG32" s="75"/>
      <c r="FH32" s="75"/>
    </row>
    <row r="33" spans="1:164">
      <c r="A33" s="178"/>
      <c r="B33" s="178"/>
      <c r="C33" s="178"/>
      <c r="D33" s="178"/>
      <c r="E33" s="178"/>
      <c r="F33" s="178"/>
      <c r="G33" s="178"/>
      <c r="H33" s="178"/>
      <c r="I33" s="178" t="s">
        <v>80</v>
      </c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639" t="s">
        <v>251</v>
      </c>
      <c r="AR33" s="639"/>
      <c r="AS33" s="639"/>
      <c r="AT33" s="639"/>
      <c r="AU33" s="639"/>
      <c r="AV33" s="639"/>
      <c r="AW33" s="639"/>
      <c r="AX33" s="639"/>
      <c r="AY33" s="639"/>
      <c r="AZ33" s="639"/>
      <c r="BA33" s="639"/>
      <c r="BB33" s="639"/>
      <c r="BC33" s="639"/>
      <c r="BD33" s="639"/>
      <c r="BE33" s="639"/>
      <c r="BF33" s="639"/>
      <c r="BG33" s="639"/>
      <c r="BH33" s="639"/>
      <c r="BI33" s="178"/>
      <c r="BJ33" s="178"/>
      <c r="BK33" s="639"/>
      <c r="BL33" s="639"/>
      <c r="BM33" s="639"/>
      <c r="BN33" s="639"/>
      <c r="BO33" s="639"/>
      <c r="BP33" s="639"/>
      <c r="BQ33" s="639"/>
      <c r="BR33" s="639"/>
      <c r="BS33" s="639"/>
      <c r="BT33" s="639"/>
      <c r="BU33" s="639"/>
      <c r="BV33" s="639"/>
      <c r="BW33" s="178"/>
      <c r="BX33" s="178"/>
      <c r="BY33" s="639" t="s">
        <v>455</v>
      </c>
      <c r="BZ33" s="639"/>
      <c r="CA33" s="639"/>
      <c r="CB33" s="639"/>
      <c r="CC33" s="639"/>
      <c r="CD33" s="639"/>
      <c r="CE33" s="639"/>
      <c r="CF33" s="639"/>
      <c r="CG33" s="639"/>
      <c r="CH33" s="639"/>
      <c r="CI33" s="639"/>
      <c r="CJ33" s="639"/>
      <c r="CK33" s="639"/>
      <c r="CL33" s="639"/>
      <c r="CM33" s="639"/>
      <c r="CN33" s="639"/>
      <c r="CO33" s="639"/>
      <c r="CP33" s="639"/>
      <c r="CQ33" s="639"/>
      <c r="CR33" s="639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75"/>
      <c r="FF33" s="75"/>
      <c r="FG33" s="75"/>
      <c r="FH33" s="75"/>
    </row>
    <row r="34" spans="1:164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655" t="s">
        <v>81</v>
      </c>
      <c r="AR34" s="655"/>
      <c r="AS34" s="655"/>
      <c r="AT34" s="655"/>
      <c r="AU34" s="655"/>
      <c r="AV34" s="655"/>
      <c r="AW34" s="655"/>
      <c r="AX34" s="655"/>
      <c r="AY34" s="655"/>
      <c r="AZ34" s="655"/>
      <c r="BA34" s="655"/>
      <c r="BB34" s="655"/>
      <c r="BC34" s="655"/>
      <c r="BD34" s="655"/>
      <c r="BE34" s="655"/>
      <c r="BF34" s="655"/>
      <c r="BG34" s="655"/>
      <c r="BH34" s="655"/>
      <c r="BI34" s="178"/>
      <c r="BJ34" s="178"/>
      <c r="BK34" s="655" t="s">
        <v>82</v>
      </c>
      <c r="BL34" s="655"/>
      <c r="BM34" s="655"/>
      <c r="BN34" s="655"/>
      <c r="BO34" s="655"/>
      <c r="BP34" s="655"/>
      <c r="BQ34" s="655"/>
      <c r="BR34" s="655"/>
      <c r="BS34" s="655"/>
      <c r="BT34" s="655"/>
      <c r="BU34" s="655"/>
      <c r="BV34" s="655"/>
      <c r="BW34" s="178"/>
      <c r="BX34" s="178"/>
      <c r="BY34" s="655" t="s">
        <v>85</v>
      </c>
      <c r="BZ34" s="655"/>
      <c r="CA34" s="655"/>
      <c r="CB34" s="655"/>
      <c r="CC34" s="655"/>
      <c r="CD34" s="655"/>
      <c r="CE34" s="655"/>
      <c r="CF34" s="655"/>
      <c r="CG34" s="655"/>
      <c r="CH34" s="655"/>
      <c r="CI34" s="655"/>
      <c r="CJ34" s="655"/>
      <c r="CK34" s="655"/>
      <c r="CL34" s="655"/>
      <c r="CM34" s="655"/>
      <c r="CN34" s="655"/>
      <c r="CO34" s="655"/>
      <c r="CP34" s="655"/>
      <c r="CQ34" s="655"/>
      <c r="CR34" s="655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75"/>
      <c r="FF34" s="75"/>
      <c r="FG34" s="75"/>
      <c r="FH34" s="75"/>
    </row>
    <row r="35" spans="1:164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8"/>
      <c r="BJ35" s="178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8"/>
      <c r="BX35" s="178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75"/>
      <c r="FF35" s="75"/>
      <c r="FG35" s="75"/>
      <c r="FH35" s="75"/>
    </row>
    <row r="36" spans="1:164">
      <c r="A36" s="178"/>
      <c r="B36" s="178"/>
      <c r="C36" s="178"/>
      <c r="D36" s="178"/>
      <c r="E36" s="178"/>
      <c r="F36" s="178"/>
      <c r="G36" s="178"/>
      <c r="H36" s="178"/>
      <c r="I36" s="178" t="s">
        <v>83</v>
      </c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639" t="s">
        <v>252</v>
      </c>
      <c r="AN36" s="639"/>
      <c r="AO36" s="639"/>
      <c r="AP36" s="639"/>
      <c r="AQ36" s="639"/>
      <c r="AR36" s="639"/>
      <c r="AS36" s="639"/>
      <c r="AT36" s="639"/>
      <c r="AU36" s="639"/>
      <c r="AV36" s="639"/>
      <c r="AW36" s="639"/>
      <c r="AX36" s="639"/>
      <c r="AY36" s="639"/>
      <c r="AZ36" s="639"/>
      <c r="BA36" s="639"/>
      <c r="BB36" s="639"/>
      <c r="BC36" s="639"/>
      <c r="BD36" s="639"/>
      <c r="BE36" s="178"/>
      <c r="BF36" s="178"/>
      <c r="BG36" s="639" t="s">
        <v>261</v>
      </c>
      <c r="BH36" s="639"/>
      <c r="BI36" s="639"/>
      <c r="BJ36" s="639"/>
      <c r="BK36" s="639"/>
      <c r="BL36" s="639"/>
      <c r="BM36" s="639"/>
      <c r="BN36" s="639"/>
      <c r="BO36" s="639"/>
      <c r="BP36" s="639"/>
      <c r="BQ36" s="639"/>
      <c r="BR36" s="639"/>
      <c r="BS36" s="639"/>
      <c r="BT36" s="639"/>
      <c r="BU36" s="639"/>
      <c r="BV36" s="639"/>
      <c r="BW36" s="639"/>
      <c r="BX36" s="639"/>
      <c r="BY36" s="178"/>
      <c r="BZ36" s="178"/>
      <c r="CA36" s="628" t="s">
        <v>344</v>
      </c>
      <c r="CB36" s="628"/>
      <c r="CC36" s="628"/>
      <c r="CD36" s="628"/>
      <c r="CE36" s="628"/>
      <c r="CF36" s="628"/>
      <c r="CG36" s="628"/>
      <c r="CH36" s="628"/>
      <c r="CI36" s="628"/>
      <c r="CJ36" s="628"/>
      <c r="CK36" s="628"/>
      <c r="CL36" s="628"/>
      <c r="CM36" s="628"/>
      <c r="CN36" s="628"/>
      <c r="CO36" s="628"/>
      <c r="CP36" s="628"/>
      <c r="CQ36" s="628"/>
      <c r="CR36" s="62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75"/>
      <c r="FF36" s="75"/>
      <c r="FG36" s="75"/>
      <c r="FH36" s="75"/>
    </row>
    <row r="37" spans="1:164" ht="1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655" t="s">
        <v>81</v>
      </c>
      <c r="AN37" s="655"/>
      <c r="AO37" s="655"/>
      <c r="AP37" s="655"/>
      <c r="AQ37" s="655"/>
      <c r="AR37" s="655"/>
      <c r="AS37" s="655"/>
      <c r="AT37" s="655"/>
      <c r="AU37" s="655"/>
      <c r="AV37" s="655"/>
      <c r="AW37" s="655"/>
      <c r="AX37" s="655"/>
      <c r="AY37" s="655"/>
      <c r="AZ37" s="655"/>
      <c r="BA37" s="655"/>
      <c r="BB37" s="655"/>
      <c r="BC37" s="655"/>
      <c r="BD37" s="655"/>
      <c r="BE37" s="178"/>
      <c r="BF37" s="178"/>
      <c r="BG37" s="655" t="s">
        <v>140</v>
      </c>
      <c r="BH37" s="655"/>
      <c r="BI37" s="655"/>
      <c r="BJ37" s="655"/>
      <c r="BK37" s="655"/>
      <c r="BL37" s="655"/>
      <c r="BM37" s="655"/>
      <c r="BN37" s="655"/>
      <c r="BO37" s="655"/>
      <c r="BP37" s="655"/>
      <c r="BQ37" s="655"/>
      <c r="BR37" s="655"/>
      <c r="BS37" s="655"/>
      <c r="BT37" s="655"/>
      <c r="BU37" s="655"/>
      <c r="BV37" s="655"/>
      <c r="BW37" s="655"/>
      <c r="BX37" s="655"/>
      <c r="BY37" s="178"/>
      <c r="BZ37" s="178"/>
      <c r="CA37" s="655" t="s">
        <v>84</v>
      </c>
      <c r="CB37" s="655"/>
      <c r="CC37" s="655"/>
      <c r="CD37" s="655"/>
      <c r="CE37" s="655"/>
      <c r="CF37" s="655"/>
      <c r="CG37" s="655"/>
      <c r="CH37" s="655"/>
      <c r="CI37" s="655"/>
      <c r="CJ37" s="655"/>
      <c r="CK37" s="655"/>
      <c r="CL37" s="655"/>
      <c r="CM37" s="655"/>
      <c r="CN37" s="655"/>
      <c r="CO37" s="655"/>
      <c r="CP37" s="655"/>
      <c r="CQ37" s="655"/>
      <c r="CR37" s="655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75"/>
      <c r="FF37" s="75"/>
      <c r="FG37" s="75"/>
      <c r="FH37" s="75"/>
    </row>
    <row r="38" spans="1:164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8"/>
      <c r="BF38" s="178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8"/>
      <c r="BZ38" s="178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75"/>
      <c r="FF38" s="75"/>
      <c r="FG38" s="75"/>
      <c r="FH38" s="75"/>
    </row>
    <row r="39" spans="1:164">
      <c r="A39" s="178"/>
      <c r="B39" s="178"/>
      <c r="C39" s="178"/>
      <c r="D39" s="178"/>
      <c r="E39" s="178"/>
      <c r="F39" s="178"/>
      <c r="G39" s="178"/>
      <c r="H39" s="178"/>
      <c r="I39" s="584" t="s">
        <v>86</v>
      </c>
      <c r="J39" s="584"/>
      <c r="K39" s="628"/>
      <c r="L39" s="628"/>
      <c r="M39" s="628"/>
      <c r="N39" s="583" t="s">
        <v>86</v>
      </c>
      <c r="O39" s="583"/>
      <c r="P39" s="178"/>
      <c r="Q39" s="628"/>
      <c r="R39" s="628"/>
      <c r="S39" s="628"/>
      <c r="T39" s="628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8"/>
      <c r="AF39" s="584">
        <v>20</v>
      </c>
      <c r="AG39" s="584"/>
      <c r="AH39" s="584"/>
      <c r="AI39" s="582"/>
      <c r="AJ39" s="582"/>
      <c r="AK39" s="582"/>
      <c r="AL39" s="178" t="s">
        <v>87</v>
      </c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75"/>
      <c r="FF39" s="75"/>
      <c r="FG39" s="75"/>
      <c r="FH39" s="75"/>
    </row>
    <row r="40" spans="1:164">
      <c r="A40" s="75"/>
      <c r="B40" s="75"/>
      <c r="C40" s="76"/>
      <c r="D40" s="76"/>
      <c r="E40" s="76"/>
      <c r="F40" s="75"/>
      <c r="G40" s="77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</row>
  </sheetData>
  <mergeCells count="201">
    <mergeCell ref="DF3:DR3"/>
    <mergeCell ref="DS3:EE3"/>
    <mergeCell ref="EF3:ER3"/>
    <mergeCell ref="AI39:AK39"/>
    <mergeCell ref="I39:J39"/>
    <mergeCell ref="K39:M39"/>
    <mergeCell ref="N39:O39"/>
    <mergeCell ref="Q39:AE39"/>
    <mergeCell ref="AF39:AH39"/>
    <mergeCell ref="AM36:BD36"/>
    <mergeCell ref="BG36:BX36"/>
    <mergeCell ref="CA36:CR36"/>
    <mergeCell ref="AM37:BD37"/>
    <mergeCell ref="BG37:BX37"/>
    <mergeCell ref="CA37:CR37"/>
    <mergeCell ref="AQ33:BH33"/>
    <mergeCell ref="BK33:BV33"/>
    <mergeCell ref="BY33:CR33"/>
    <mergeCell ref="AQ34:BH34"/>
    <mergeCell ref="BK34:BV34"/>
    <mergeCell ref="BY34:CR34"/>
    <mergeCell ref="DS28:EE28"/>
    <mergeCell ref="EF28:ER28"/>
    <mergeCell ref="DS25:EE25"/>
    <mergeCell ref="A29:H30"/>
    <mergeCell ref="I29:CM29"/>
    <mergeCell ref="CN29:CU30"/>
    <mergeCell ref="CV29:DE30"/>
    <mergeCell ref="DF29:DR30"/>
    <mergeCell ref="DS29:EE30"/>
    <mergeCell ref="EF29:ER30"/>
    <mergeCell ref="I30:CM30"/>
    <mergeCell ref="A28:H28"/>
    <mergeCell ref="I28:CM28"/>
    <mergeCell ref="CN28:CU28"/>
    <mergeCell ref="CV28:DE28"/>
    <mergeCell ref="DF28:DR28"/>
    <mergeCell ref="EF25:ER25"/>
    <mergeCell ref="A26:H27"/>
    <mergeCell ref="I26:CM26"/>
    <mergeCell ref="CN26:CU27"/>
    <mergeCell ref="CV26:DE27"/>
    <mergeCell ref="DF26:DR27"/>
    <mergeCell ref="DS26:EE27"/>
    <mergeCell ref="EF26:ER27"/>
    <mergeCell ref="I27:CM27"/>
    <mergeCell ref="A25:H25"/>
    <mergeCell ref="I25:CM25"/>
    <mergeCell ref="CN25:CU25"/>
    <mergeCell ref="CV25:DE25"/>
    <mergeCell ref="DF25:DR25"/>
    <mergeCell ref="DS23:EE23"/>
    <mergeCell ref="EF23:ER23"/>
    <mergeCell ref="A24:H24"/>
    <mergeCell ref="I24:CM24"/>
    <mergeCell ref="CN24:CU24"/>
    <mergeCell ref="CV24:DE24"/>
    <mergeCell ref="DF24:DR24"/>
    <mergeCell ref="DS24:EE24"/>
    <mergeCell ref="EF24:ER24"/>
    <mergeCell ref="A23:H23"/>
    <mergeCell ref="I23:CM23"/>
    <mergeCell ref="CN23:CU23"/>
    <mergeCell ref="CV23:DE23"/>
    <mergeCell ref="DF23:DR23"/>
    <mergeCell ref="DS21:EE21"/>
    <mergeCell ref="EF21:ER21"/>
    <mergeCell ref="A22:H22"/>
    <mergeCell ref="I22:CM22"/>
    <mergeCell ref="CN22:CU22"/>
    <mergeCell ref="CV22:DE22"/>
    <mergeCell ref="DF22:DR22"/>
    <mergeCell ref="DS22:EE22"/>
    <mergeCell ref="EF22:ER22"/>
    <mergeCell ref="A21:H21"/>
    <mergeCell ref="I21:CM21"/>
    <mergeCell ref="CN21:CU21"/>
    <mergeCell ref="CV21:DE21"/>
    <mergeCell ref="DF21:DR21"/>
    <mergeCell ref="DS19:EE19"/>
    <mergeCell ref="EF19:ER19"/>
    <mergeCell ref="A20:H20"/>
    <mergeCell ref="I20:CM20"/>
    <mergeCell ref="CN20:CU20"/>
    <mergeCell ref="CV20:DE20"/>
    <mergeCell ref="DF20:DR20"/>
    <mergeCell ref="DS20:EE20"/>
    <mergeCell ref="EF20:ER20"/>
    <mergeCell ref="A19:H19"/>
    <mergeCell ref="I19:CM19"/>
    <mergeCell ref="CN19:CU19"/>
    <mergeCell ref="CV19:DE19"/>
    <mergeCell ref="DF19:DR19"/>
    <mergeCell ref="DS17:EE17"/>
    <mergeCell ref="EF17:ER17"/>
    <mergeCell ref="A18:H18"/>
    <mergeCell ref="I18:CM18"/>
    <mergeCell ref="CN18:CU18"/>
    <mergeCell ref="CV18:DE18"/>
    <mergeCell ref="DF18:DR18"/>
    <mergeCell ref="DS18:EE18"/>
    <mergeCell ref="EF18:ER18"/>
    <mergeCell ref="A17:H17"/>
    <mergeCell ref="I17:CM17"/>
    <mergeCell ref="CN17:CU17"/>
    <mergeCell ref="CV17:DE17"/>
    <mergeCell ref="DF17:DR17"/>
    <mergeCell ref="DS15:EE15"/>
    <mergeCell ref="EF15:ER15"/>
    <mergeCell ref="A16:H16"/>
    <mergeCell ref="I16:CM16"/>
    <mergeCell ref="CN16:CU16"/>
    <mergeCell ref="CV16:DE16"/>
    <mergeCell ref="DF16:DR16"/>
    <mergeCell ref="DS16:EE16"/>
    <mergeCell ref="EF16:ER16"/>
    <mergeCell ref="A15:H15"/>
    <mergeCell ref="I15:CM15"/>
    <mergeCell ref="CN15:CU15"/>
    <mergeCell ref="CV15:DE15"/>
    <mergeCell ref="DF15:DR15"/>
    <mergeCell ref="DS13:EE13"/>
    <mergeCell ref="EF13:ER13"/>
    <mergeCell ref="A14:H14"/>
    <mergeCell ref="I14:CM14"/>
    <mergeCell ref="CN14:CU14"/>
    <mergeCell ref="CV14:DE14"/>
    <mergeCell ref="DF14:DR14"/>
    <mergeCell ref="DS14:EE14"/>
    <mergeCell ref="EF14:ER14"/>
    <mergeCell ref="A13:H13"/>
    <mergeCell ref="I13:CM13"/>
    <mergeCell ref="CN13:CU13"/>
    <mergeCell ref="CV13:DE13"/>
    <mergeCell ref="DF13:DR13"/>
    <mergeCell ref="DS11:EE11"/>
    <mergeCell ref="EF11:ER11"/>
    <mergeCell ref="A12:H12"/>
    <mergeCell ref="I12:CM12"/>
    <mergeCell ref="CN12:CU12"/>
    <mergeCell ref="CV12:DE12"/>
    <mergeCell ref="DF12:DR12"/>
    <mergeCell ref="DS12:EE12"/>
    <mergeCell ref="EF12:ER12"/>
    <mergeCell ref="A11:H11"/>
    <mergeCell ref="I11:CM11"/>
    <mergeCell ref="CN11:CU11"/>
    <mergeCell ref="CV11:DE11"/>
    <mergeCell ref="DF11:DR11"/>
    <mergeCell ref="DS9:EE9"/>
    <mergeCell ref="EF9:ER9"/>
    <mergeCell ref="A10:H10"/>
    <mergeCell ref="I10:CM10"/>
    <mergeCell ref="CN10:CU10"/>
    <mergeCell ref="CV10:DE10"/>
    <mergeCell ref="DF10:DR10"/>
    <mergeCell ref="DS10:EE10"/>
    <mergeCell ref="EF10:ER10"/>
    <mergeCell ref="A9:H9"/>
    <mergeCell ref="I9:CM9"/>
    <mergeCell ref="CN9:CU9"/>
    <mergeCell ref="CV9:DE9"/>
    <mergeCell ref="DF9:DR9"/>
    <mergeCell ref="DS7:EE7"/>
    <mergeCell ref="EF7:ER7"/>
    <mergeCell ref="A8:H8"/>
    <mergeCell ref="I8:CM8"/>
    <mergeCell ref="CN8:CU8"/>
    <mergeCell ref="CV8:DE8"/>
    <mergeCell ref="DF8:DR8"/>
    <mergeCell ref="DS8:EE8"/>
    <mergeCell ref="EF8:ER8"/>
    <mergeCell ref="A7:H7"/>
    <mergeCell ref="I7:CM7"/>
    <mergeCell ref="CN7:CU7"/>
    <mergeCell ref="CV7:DE7"/>
    <mergeCell ref="DF7:DR7"/>
    <mergeCell ref="EF5:ER5"/>
    <mergeCell ref="A6:H6"/>
    <mergeCell ref="I6:CM6"/>
    <mergeCell ref="CN6:CU6"/>
    <mergeCell ref="CV6:DE6"/>
    <mergeCell ref="DF6:DR6"/>
    <mergeCell ref="DS6:EE6"/>
    <mergeCell ref="EF6:ER6"/>
    <mergeCell ref="B1:FD1"/>
    <mergeCell ref="A3:H5"/>
    <mergeCell ref="I3:CM5"/>
    <mergeCell ref="CN3:CU5"/>
    <mergeCell ref="CV3:DE5"/>
    <mergeCell ref="DF4:DK4"/>
    <mergeCell ref="DL4:DN4"/>
    <mergeCell ref="DO4:DR4"/>
    <mergeCell ref="DS4:DX4"/>
    <mergeCell ref="DY4:EA4"/>
    <mergeCell ref="EB4:EE4"/>
    <mergeCell ref="EF4:EK4"/>
    <mergeCell ref="EL4:EN4"/>
    <mergeCell ref="EO4:ER4"/>
    <mergeCell ref="DF5:DR5"/>
    <mergeCell ref="DS5:EE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2"/>
  <sheetViews>
    <sheetView showGridLines="0" view="pageBreakPreview" topLeftCell="A61" zoomScale="90" zoomScaleNormal="100" zoomScaleSheetLayoutView="90" workbookViewId="0">
      <selection activeCell="G14" sqref="G14"/>
    </sheetView>
  </sheetViews>
  <sheetFormatPr defaultRowHeight="15"/>
  <cols>
    <col min="1" max="2" width="15.42578125" style="230" customWidth="1"/>
    <col min="3" max="3" width="16" style="230" customWidth="1"/>
    <col min="4" max="4" width="75.28515625" style="230" customWidth="1"/>
    <col min="5" max="5" width="12.140625" style="12" customWidth="1"/>
    <col min="6" max="6" width="14.85546875" style="3" customWidth="1"/>
    <col min="7" max="7" width="20.42578125" style="13" customWidth="1"/>
    <col min="8" max="8" width="10.85546875" style="3" customWidth="1"/>
    <col min="9" max="9" width="6.85546875" style="3" customWidth="1"/>
    <col min="10" max="10" width="4.5703125" style="3" customWidth="1"/>
    <col min="11" max="11" width="17.42578125" style="361" customWidth="1"/>
    <col min="12" max="12" width="14.85546875" style="361" customWidth="1"/>
    <col min="13" max="16384" width="9.140625" style="3"/>
  </cols>
  <sheetData>
    <row r="1" spans="1:12" ht="36" customHeight="1">
      <c r="A1" s="453"/>
      <c r="B1" s="453"/>
      <c r="C1" s="453"/>
      <c r="J1" s="546" t="s">
        <v>498</v>
      </c>
      <c r="K1" s="546"/>
      <c r="L1" s="546"/>
    </row>
    <row r="2" spans="1:12" ht="0.75" customHeight="1">
      <c r="A2" s="688"/>
      <c r="B2" s="688"/>
      <c r="C2" s="688"/>
      <c r="J2" s="546"/>
      <c r="K2" s="546"/>
      <c r="L2" s="546"/>
    </row>
    <row r="3" spans="1:12" ht="22.5" customHeight="1">
      <c r="A3" s="674" t="s">
        <v>499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</row>
    <row r="4" spans="1:12" ht="15" customHeight="1">
      <c r="A4" s="500" t="s">
        <v>500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</row>
    <row r="5" spans="1:12" ht="15" customHeight="1">
      <c r="A5" s="500" t="s">
        <v>717</v>
      </c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</row>
    <row r="6" spans="1:12" ht="19.5" customHeight="1">
      <c r="A6" s="500" t="s">
        <v>501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675"/>
    </row>
    <row r="7" spans="1:12" s="5" customFormat="1" ht="12.75" customHeight="1">
      <c r="A7" s="13"/>
      <c r="B7" s="13"/>
      <c r="C7" s="13"/>
      <c r="D7" s="13"/>
      <c r="E7" s="12"/>
      <c r="F7" s="4"/>
      <c r="G7" s="230"/>
      <c r="H7" s="3"/>
      <c r="I7" s="3"/>
      <c r="J7" s="3"/>
      <c r="K7" s="361"/>
      <c r="L7" s="361"/>
    </row>
    <row r="8" spans="1:12" s="53" customFormat="1" ht="20.25" customHeight="1">
      <c r="A8" s="676" t="s">
        <v>0</v>
      </c>
      <c r="B8" s="676"/>
      <c r="C8" s="676"/>
      <c r="D8" s="676"/>
      <c r="E8" s="481" t="s">
        <v>199</v>
      </c>
      <c r="F8" s="687" t="s">
        <v>502</v>
      </c>
      <c r="G8" s="676" t="s">
        <v>503</v>
      </c>
      <c r="H8" s="676"/>
      <c r="I8" s="676"/>
      <c r="J8" s="676"/>
      <c r="K8" s="676"/>
      <c r="L8" s="676"/>
    </row>
    <row r="9" spans="1:12" s="53" customFormat="1" ht="39.75" customHeight="1">
      <c r="A9" s="676"/>
      <c r="B9" s="676"/>
      <c r="C9" s="676"/>
      <c r="D9" s="676"/>
      <c r="E9" s="481"/>
      <c r="F9" s="687"/>
      <c r="G9" s="676" t="s">
        <v>504</v>
      </c>
      <c r="H9" s="483" t="s">
        <v>505</v>
      </c>
      <c r="I9" s="676" t="s">
        <v>506</v>
      </c>
      <c r="J9" s="676"/>
      <c r="K9" s="676"/>
      <c r="L9" s="676"/>
    </row>
    <row r="10" spans="1:12" s="53" customFormat="1" ht="20.25" customHeight="1">
      <c r="A10" s="676"/>
      <c r="B10" s="676"/>
      <c r="C10" s="676"/>
      <c r="D10" s="676"/>
      <c r="E10" s="481"/>
      <c r="F10" s="687"/>
      <c r="G10" s="676"/>
      <c r="H10" s="483"/>
      <c r="I10" s="483" t="s">
        <v>118</v>
      </c>
      <c r="J10" s="483"/>
      <c r="K10" s="676" t="s">
        <v>507</v>
      </c>
      <c r="L10" s="676"/>
    </row>
    <row r="11" spans="1:12" s="53" customFormat="1" ht="72" customHeight="1">
      <c r="A11" s="676"/>
      <c r="B11" s="676"/>
      <c r="C11" s="676"/>
      <c r="D11" s="676"/>
      <c r="E11" s="481"/>
      <c r="F11" s="687"/>
      <c r="G11" s="676"/>
      <c r="H11" s="483"/>
      <c r="I11" s="483"/>
      <c r="J11" s="483"/>
      <c r="K11" s="274" t="s">
        <v>509</v>
      </c>
      <c r="L11" s="274" t="s">
        <v>508</v>
      </c>
    </row>
    <row r="12" spans="1:12" s="5" customFormat="1" ht="23.25" customHeight="1">
      <c r="A12" s="435" t="s">
        <v>345</v>
      </c>
      <c r="B12" s="436"/>
      <c r="C12" s="436"/>
      <c r="D12" s="436"/>
      <c r="E12" s="69">
        <v>211</v>
      </c>
      <c r="F12" s="65">
        <v>111</v>
      </c>
      <c r="G12" s="39">
        <f>3034800+165200+3304600</f>
        <v>6504600</v>
      </c>
      <c r="H12" s="360">
        <v>0</v>
      </c>
      <c r="I12" s="521">
        <f>K12+L12</f>
        <v>360000</v>
      </c>
      <c r="J12" s="547"/>
      <c r="K12" s="180">
        <v>360000</v>
      </c>
      <c r="L12" s="38">
        <v>0</v>
      </c>
    </row>
    <row r="13" spans="1:12" s="5" customFormat="1" ht="21" customHeight="1">
      <c r="A13" s="435" t="s">
        <v>276</v>
      </c>
      <c r="B13" s="436"/>
      <c r="C13" s="436"/>
      <c r="D13" s="436"/>
      <c r="E13" s="69">
        <v>212</v>
      </c>
      <c r="F13" s="65">
        <v>112</v>
      </c>
      <c r="G13" s="39">
        <v>0</v>
      </c>
      <c r="H13" s="360">
        <v>0</v>
      </c>
      <c r="I13" s="521">
        <f t="shared" ref="I13:I18" si="0">K13+L13</f>
        <v>10800</v>
      </c>
      <c r="J13" s="547"/>
      <c r="K13" s="65">
        <v>10800</v>
      </c>
      <c r="L13" s="38">
        <v>0</v>
      </c>
    </row>
    <row r="14" spans="1:12" s="5" customFormat="1" ht="21" customHeight="1">
      <c r="A14" s="435" t="s">
        <v>510</v>
      </c>
      <c r="B14" s="436"/>
      <c r="C14" s="436"/>
      <c r="D14" s="436"/>
      <c r="E14" s="69">
        <v>213</v>
      </c>
      <c r="F14" s="65">
        <v>119</v>
      </c>
      <c r="G14" s="39">
        <f>870100+49900+997900</f>
        <v>1917900</v>
      </c>
      <c r="H14" s="360">
        <v>0</v>
      </c>
      <c r="I14" s="521">
        <f t="shared" si="0"/>
        <v>108700</v>
      </c>
      <c r="J14" s="547"/>
      <c r="K14" s="65">
        <v>108700</v>
      </c>
      <c r="L14" s="38">
        <v>0</v>
      </c>
    </row>
    <row r="15" spans="1:12" s="5" customFormat="1" ht="19.5" customHeight="1">
      <c r="A15" s="435" t="s">
        <v>511</v>
      </c>
      <c r="B15" s="436"/>
      <c r="C15" s="436"/>
      <c r="D15" s="436"/>
      <c r="E15" s="69">
        <v>204</v>
      </c>
      <c r="F15" s="65">
        <v>321</v>
      </c>
      <c r="G15" s="39">
        <v>0</v>
      </c>
      <c r="H15" s="360">
        <v>0</v>
      </c>
      <c r="I15" s="521">
        <f t="shared" si="0"/>
        <v>0</v>
      </c>
      <c r="J15" s="547"/>
      <c r="K15" s="180">
        <v>0</v>
      </c>
      <c r="L15" s="38">
        <v>0</v>
      </c>
    </row>
    <row r="16" spans="1:12" s="10" customFormat="1" ht="21" customHeight="1">
      <c r="A16" s="684" t="s">
        <v>512</v>
      </c>
      <c r="B16" s="685"/>
      <c r="C16" s="685"/>
      <c r="D16" s="686"/>
      <c r="E16" s="662">
        <v>266</v>
      </c>
      <c r="F16" s="39">
        <v>111</v>
      </c>
      <c r="G16" s="39">
        <v>10000</v>
      </c>
      <c r="H16" s="360">
        <v>0</v>
      </c>
      <c r="I16" s="521">
        <f t="shared" si="0"/>
        <v>0</v>
      </c>
      <c r="J16" s="547"/>
      <c r="K16" s="39">
        <v>0</v>
      </c>
      <c r="L16" s="38">
        <v>0</v>
      </c>
    </row>
    <row r="17" spans="1:12" s="6" customFormat="1" ht="21" customHeight="1">
      <c r="A17" s="529"/>
      <c r="B17" s="530"/>
      <c r="C17" s="530"/>
      <c r="D17" s="531"/>
      <c r="E17" s="427"/>
      <c r="F17" s="180">
        <v>112</v>
      </c>
      <c r="G17" s="39">
        <v>0</v>
      </c>
      <c r="H17" s="360">
        <v>0</v>
      </c>
      <c r="I17" s="521">
        <f t="shared" si="0"/>
        <v>0</v>
      </c>
      <c r="J17" s="547"/>
      <c r="K17" s="39">
        <v>0</v>
      </c>
      <c r="L17" s="38">
        <v>0</v>
      </c>
    </row>
    <row r="18" spans="1:12" s="5" customFormat="1" ht="21" customHeight="1">
      <c r="A18" s="529"/>
      <c r="B18" s="530"/>
      <c r="C18" s="530"/>
      <c r="D18" s="531"/>
      <c r="E18" s="427"/>
      <c r="F18" s="65">
        <v>119</v>
      </c>
      <c r="G18" s="39">
        <v>0</v>
      </c>
      <c r="H18" s="360">
        <v>0</v>
      </c>
      <c r="I18" s="521">
        <f t="shared" si="0"/>
        <v>0</v>
      </c>
      <c r="J18" s="547"/>
      <c r="K18" s="39">
        <v>0</v>
      </c>
      <c r="L18" s="38">
        <v>0</v>
      </c>
    </row>
    <row r="19" spans="1:12" s="5" customFormat="1" ht="21" customHeight="1">
      <c r="A19" s="532"/>
      <c r="B19" s="533"/>
      <c r="C19" s="533"/>
      <c r="D19" s="534"/>
      <c r="E19" s="428"/>
      <c r="F19" s="65">
        <v>321</v>
      </c>
      <c r="G19" s="39">
        <v>0</v>
      </c>
      <c r="H19" s="360">
        <v>0</v>
      </c>
      <c r="I19" s="521">
        <f t="shared" ref="I19" si="1">K19+L19</f>
        <v>0</v>
      </c>
      <c r="J19" s="547"/>
      <c r="K19" s="39">
        <v>0</v>
      </c>
      <c r="L19" s="38">
        <v>0</v>
      </c>
    </row>
    <row r="20" spans="1:12" s="9" customFormat="1" ht="20.25" customHeight="1">
      <c r="A20" s="677" t="s">
        <v>513</v>
      </c>
      <c r="B20" s="678"/>
      <c r="C20" s="678"/>
      <c r="D20" s="678"/>
      <c r="E20" s="69">
        <v>221</v>
      </c>
      <c r="F20" s="63">
        <v>244</v>
      </c>
      <c r="G20" s="170">
        <v>32600</v>
      </c>
      <c r="H20" s="360">
        <v>0</v>
      </c>
      <c r="I20" s="521">
        <f t="shared" ref="I20:I76" si="2">K20+L20</f>
        <v>0</v>
      </c>
      <c r="J20" s="547"/>
      <c r="K20" s="39">
        <v>0</v>
      </c>
      <c r="L20" s="38">
        <v>0</v>
      </c>
    </row>
    <row r="21" spans="1:12" s="9" customFormat="1" ht="20.25" customHeight="1">
      <c r="A21" s="677" t="s">
        <v>277</v>
      </c>
      <c r="B21" s="678"/>
      <c r="C21" s="678"/>
      <c r="D21" s="678"/>
      <c r="E21" s="69">
        <v>222</v>
      </c>
      <c r="F21" s="63">
        <v>244</v>
      </c>
      <c r="G21" s="170">
        <v>0</v>
      </c>
      <c r="H21" s="360">
        <v>0</v>
      </c>
      <c r="I21" s="521">
        <f t="shared" si="2"/>
        <v>0</v>
      </c>
      <c r="J21" s="547"/>
      <c r="K21" s="39">
        <v>0</v>
      </c>
      <c r="L21" s="38">
        <v>0</v>
      </c>
    </row>
    <row r="22" spans="1:12" s="9" customFormat="1" ht="20.25" customHeight="1">
      <c r="A22" s="677" t="s">
        <v>514</v>
      </c>
      <c r="B22" s="678"/>
      <c r="C22" s="678"/>
      <c r="D22" s="683"/>
      <c r="E22" s="69" t="s">
        <v>348</v>
      </c>
      <c r="F22" s="63">
        <v>244</v>
      </c>
      <c r="G22" s="170">
        <v>375000</v>
      </c>
      <c r="H22" s="360">
        <v>0</v>
      </c>
      <c r="I22" s="521">
        <f t="shared" si="2"/>
        <v>0</v>
      </c>
      <c r="J22" s="547"/>
      <c r="K22" s="39">
        <v>0</v>
      </c>
      <c r="L22" s="38">
        <v>0</v>
      </c>
    </row>
    <row r="23" spans="1:12" s="9" customFormat="1" ht="20.25" customHeight="1">
      <c r="A23" s="677" t="s">
        <v>515</v>
      </c>
      <c r="B23" s="678"/>
      <c r="C23" s="678"/>
      <c r="D23" s="683"/>
      <c r="E23" s="69" t="s">
        <v>516</v>
      </c>
      <c r="F23" s="63">
        <v>244</v>
      </c>
      <c r="G23" s="170">
        <v>0</v>
      </c>
      <c r="H23" s="360">
        <v>0</v>
      </c>
      <c r="I23" s="521">
        <f t="shared" si="2"/>
        <v>0</v>
      </c>
      <c r="J23" s="547"/>
      <c r="K23" s="39">
        <v>0</v>
      </c>
      <c r="L23" s="38">
        <v>0</v>
      </c>
    </row>
    <row r="24" spans="1:12" s="9" customFormat="1" ht="20.25" customHeight="1">
      <c r="A24" s="677" t="s">
        <v>518</v>
      </c>
      <c r="B24" s="678"/>
      <c r="C24" s="678"/>
      <c r="D24" s="678"/>
      <c r="E24" s="231" t="s">
        <v>519</v>
      </c>
      <c r="F24" s="63">
        <v>244</v>
      </c>
      <c r="G24" s="170">
        <v>0</v>
      </c>
      <c r="H24" s="360">
        <v>0</v>
      </c>
      <c r="I24" s="521">
        <f t="shared" si="2"/>
        <v>0</v>
      </c>
      <c r="J24" s="547"/>
      <c r="K24" s="39">
        <v>0</v>
      </c>
      <c r="L24" s="38">
        <v>0</v>
      </c>
    </row>
    <row r="25" spans="1:12" s="9" customFormat="1" ht="20.25" customHeight="1">
      <c r="A25" s="677" t="s">
        <v>351</v>
      </c>
      <c r="B25" s="678"/>
      <c r="C25" s="678"/>
      <c r="D25" s="678"/>
      <c r="E25" s="231" t="s">
        <v>349</v>
      </c>
      <c r="F25" s="63">
        <v>244</v>
      </c>
      <c r="G25" s="170">
        <v>9000</v>
      </c>
      <c r="H25" s="360">
        <v>0</v>
      </c>
      <c r="I25" s="521">
        <f t="shared" si="2"/>
        <v>0</v>
      </c>
      <c r="J25" s="547"/>
      <c r="K25" s="39">
        <v>0</v>
      </c>
      <c r="L25" s="38">
        <v>0</v>
      </c>
    </row>
    <row r="26" spans="1:12" s="9" customFormat="1" ht="20.25" customHeight="1">
      <c r="A26" s="677" t="s">
        <v>520</v>
      </c>
      <c r="B26" s="678"/>
      <c r="C26" s="678"/>
      <c r="D26" s="678"/>
      <c r="E26" s="231" t="s">
        <v>517</v>
      </c>
      <c r="F26" s="63">
        <v>244</v>
      </c>
      <c r="G26" s="170">
        <v>0</v>
      </c>
      <c r="H26" s="360">
        <v>0</v>
      </c>
      <c r="I26" s="521">
        <f t="shared" si="2"/>
        <v>0</v>
      </c>
      <c r="J26" s="547"/>
      <c r="K26" s="39">
        <v>0</v>
      </c>
      <c r="L26" s="38">
        <v>0</v>
      </c>
    </row>
    <row r="27" spans="1:12" s="9" customFormat="1" ht="20.25" customHeight="1">
      <c r="A27" s="677" t="s">
        <v>353</v>
      </c>
      <c r="B27" s="678"/>
      <c r="C27" s="678"/>
      <c r="D27" s="678"/>
      <c r="E27" s="69" t="s">
        <v>352</v>
      </c>
      <c r="F27" s="63">
        <v>244</v>
      </c>
      <c r="G27" s="170">
        <v>21500</v>
      </c>
      <c r="H27" s="360">
        <v>0</v>
      </c>
      <c r="I27" s="521">
        <f t="shared" si="2"/>
        <v>0</v>
      </c>
      <c r="J27" s="547"/>
      <c r="K27" s="39">
        <v>0</v>
      </c>
      <c r="L27" s="38">
        <v>0</v>
      </c>
    </row>
    <row r="28" spans="1:12" s="9" customFormat="1" ht="20.25" customHeight="1">
      <c r="A28" s="677" t="s">
        <v>521</v>
      </c>
      <c r="B28" s="678"/>
      <c r="C28" s="678"/>
      <c r="D28" s="678"/>
      <c r="E28" s="69" t="s">
        <v>399</v>
      </c>
      <c r="F28" s="63">
        <v>244</v>
      </c>
      <c r="G28" s="170">
        <v>4500</v>
      </c>
      <c r="H28" s="360">
        <v>0</v>
      </c>
      <c r="I28" s="521">
        <f t="shared" si="2"/>
        <v>0</v>
      </c>
      <c r="J28" s="547"/>
      <c r="K28" s="39">
        <v>0</v>
      </c>
      <c r="L28" s="38">
        <v>0</v>
      </c>
    </row>
    <row r="29" spans="1:12" s="9" customFormat="1" ht="20.25" customHeight="1">
      <c r="A29" s="677" t="s">
        <v>523</v>
      </c>
      <c r="B29" s="678"/>
      <c r="C29" s="678"/>
      <c r="D29" s="678"/>
      <c r="E29" s="69" t="s">
        <v>522</v>
      </c>
      <c r="F29" s="63">
        <v>244</v>
      </c>
      <c r="G29" s="170">
        <v>0</v>
      </c>
      <c r="H29" s="360">
        <v>0</v>
      </c>
      <c r="I29" s="521">
        <f t="shared" si="2"/>
        <v>0</v>
      </c>
      <c r="J29" s="547"/>
      <c r="K29" s="39">
        <v>0</v>
      </c>
      <c r="L29" s="38">
        <v>0</v>
      </c>
    </row>
    <row r="30" spans="1:12" s="9" customFormat="1" ht="20.25" customHeight="1">
      <c r="A30" s="677" t="s">
        <v>524</v>
      </c>
      <c r="B30" s="678"/>
      <c r="C30" s="678"/>
      <c r="D30" s="678"/>
      <c r="E30" s="69">
        <v>224</v>
      </c>
      <c r="F30" s="63">
        <v>244</v>
      </c>
      <c r="G30" s="170">
        <v>0</v>
      </c>
      <c r="H30" s="360">
        <v>0</v>
      </c>
      <c r="I30" s="521">
        <f t="shared" si="2"/>
        <v>0</v>
      </c>
      <c r="J30" s="547"/>
      <c r="K30" s="39">
        <v>0</v>
      </c>
      <c r="L30" s="38">
        <v>0</v>
      </c>
    </row>
    <row r="31" spans="1:12" s="9" customFormat="1" ht="20.25" customHeight="1">
      <c r="A31" s="677" t="s">
        <v>525</v>
      </c>
      <c r="B31" s="678"/>
      <c r="C31" s="678"/>
      <c r="D31" s="678"/>
      <c r="E31" s="69" t="s">
        <v>354</v>
      </c>
      <c r="F31" s="63">
        <v>244</v>
      </c>
      <c r="G31" s="170">
        <v>0</v>
      </c>
      <c r="H31" s="360">
        <v>0</v>
      </c>
      <c r="I31" s="521">
        <f t="shared" si="2"/>
        <v>0</v>
      </c>
      <c r="J31" s="547"/>
      <c r="K31" s="39">
        <v>0</v>
      </c>
      <c r="L31" s="38">
        <v>0</v>
      </c>
    </row>
    <row r="32" spans="1:12" s="9" customFormat="1" ht="20.25" customHeight="1">
      <c r="A32" s="677" t="s">
        <v>526</v>
      </c>
      <c r="B32" s="678"/>
      <c r="C32" s="678"/>
      <c r="D32" s="678"/>
      <c r="E32" s="69" t="s">
        <v>355</v>
      </c>
      <c r="F32" s="63">
        <v>244</v>
      </c>
      <c r="G32" s="170">
        <v>0</v>
      </c>
      <c r="H32" s="360">
        <v>0</v>
      </c>
      <c r="I32" s="521">
        <f t="shared" si="2"/>
        <v>0</v>
      </c>
      <c r="J32" s="547"/>
      <c r="K32" s="39">
        <v>0</v>
      </c>
      <c r="L32" s="38">
        <v>0</v>
      </c>
    </row>
    <row r="33" spans="1:12" s="9" customFormat="1" ht="20.25" customHeight="1">
      <c r="A33" s="680" t="s">
        <v>527</v>
      </c>
      <c r="B33" s="681"/>
      <c r="C33" s="681"/>
      <c r="D33" s="681"/>
      <c r="E33" s="69" t="s">
        <v>528</v>
      </c>
      <c r="F33" s="63">
        <v>243</v>
      </c>
      <c r="G33" s="170">
        <v>0</v>
      </c>
      <c r="H33" s="360">
        <v>0</v>
      </c>
      <c r="I33" s="521">
        <f t="shared" si="2"/>
        <v>0</v>
      </c>
      <c r="J33" s="547"/>
      <c r="K33" s="39">
        <v>0</v>
      </c>
      <c r="L33" s="38">
        <v>0</v>
      </c>
    </row>
    <row r="34" spans="1:12" s="9" customFormat="1" ht="20.25" customHeight="1">
      <c r="A34" s="680" t="s">
        <v>532</v>
      </c>
      <c r="B34" s="681"/>
      <c r="C34" s="681"/>
      <c r="D34" s="681"/>
      <c r="E34" s="69" t="s">
        <v>529</v>
      </c>
      <c r="F34" s="63">
        <v>244</v>
      </c>
      <c r="G34" s="170">
        <v>0</v>
      </c>
      <c r="H34" s="360">
        <v>0</v>
      </c>
      <c r="I34" s="521">
        <f t="shared" si="2"/>
        <v>0</v>
      </c>
      <c r="J34" s="547"/>
      <c r="K34" s="39">
        <v>0</v>
      </c>
      <c r="L34" s="38">
        <v>0</v>
      </c>
    </row>
    <row r="35" spans="1:12" s="9" customFormat="1" ht="20.25" customHeight="1">
      <c r="A35" s="680" t="s">
        <v>531</v>
      </c>
      <c r="B35" s="681"/>
      <c r="C35" s="681"/>
      <c r="D35" s="681"/>
      <c r="E35" s="69" t="s">
        <v>530</v>
      </c>
      <c r="F35" s="63">
        <v>244</v>
      </c>
      <c r="G35" s="170">
        <v>0</v>
      </c>
      <c r="H35" s="360">
        <v>0</v>
      </c>
      <c r="I35" s="521">
        <f t="shared" si="2"/>
        <v>0</v>
      </c>
      <c r="J35" s="547"/>
      <c r="K35" s="39">
        <v>0</v>
      </c>
      <c r="L35" s="38">
        <v>0</v>
      </c>
    </row>
    <row r="36" spans="1:12" s="9" customFormat="1" ht="20.25" customHeight="1">
      <c r="A36" s="680" t="s">
        <v>359</v>
      </c>
      <c r="B36" s="681"/>
      <c r="C36" s="681"/>
      <c r="D36" s="681"/>
      <c r="E36" s="69" t="s">
        <v>358</v>
      </c>
      <c r="F36" s="63">
        <v>244</v>
      </c>
      <c r="G36" s="170">
        <v>5000</v>
      </c>
      <c r="H36" s="360">
        <v>0</v>
      </c>
      <c r="I36" s="521">
        <f t="shared" si="2"/>
        <v>0</v>
      </c>
      <c r="J36" s="547"/>
      <c r="K36" s="39">
        <v>0</v>
      </c>
      <c r="L36" s="38">
        <v>0</v>
      </c>
    </row>
    <row r="37" spans="1:12" s="9" customFormat="1" ht="20.25" customHeight="1">
      <c r="A37" s="663" t="s">
        <v>533</v>
      </c>
      <c r="B37" s="664"/>
      <c r="C37" s="664"/>
      <c r="D37" s="665"/>
      <c r="E37" s="662" t="s">
        <v>534</v>
      </c>
      <c r="F37" s="63">
        <v>243</v>
      </c>
      <c r="G37" s="170">
        <v>0</v>
      </c>
      <c r="H37" s="360">
        <v>0</v>
      </c>
      <c r="I37" s="521">
        <f t="shared" si="2"/>
        <v>0</v>
      </c>
      <c r="J37" s="547"/>
      <c r="K37" s="39">
        <v>0</v>
      </c>
      <c r="L37" s="38">
        <v>0</v>
      </c>
    </row>
    <row r="38" spans="1:12" s="9" customFormat="1" ht="20.25" customHeight="1">
      <c r="A38" s="666"/>
      <c r="B38" s="667"/>
      <c r="C38" s="667"/>
      <c r="D38" s="668"/>
      <c r="E38" s="428"/>
      <c r="F38" s="63">
        <v>244</v>
      </c>
      <c r="G38" s="170">
        <v>0</v>
      </c>
      <c r="H38" s="360">
        <v>0</v>
      </c>
      <c r="I38" s="521">
        <f t="shared" si="2"/>
        <v>0</v>
      </c>
      <c r="J38" s="547"/>
      <c r="K38" s="39">
        <v>0</v>
      </c>
      <c r="L38" s="38">
        <v>0</v>
      </c>
    </row>
    <row r="39" spans="1:12" s="9" customFormat="1" ht="34.5" customHeight="1">
      <c r="A39" s="680" t="s">
        <v>539</v>
      </c>
      <c r="B39" s="681"/>
      <c r="C39" s="681"/>
      <c r="D39" s="681"/>
      <c r="E39" s="69" t="s">
        <v>535</v>
      </c>
      <c r="F39" s="63">
        <v>243</v>
      </c>
      <c r="G39" s="170">
        <v>0</v>
      </c>
      <c r="H39" s="360">
        <v>0</v>
      </c>
      <c r="I39" s="521">
        <f t="shared" si="2"/>
        <v>0</v>
      </c>
      <c r="J39" s="547"/>
      <c r="K39" s="39">
        <v>0</v>
      </c>
      <c r="L39" s="38">
        <v>0</v>
      </c>
    </row>
    <row r="40" spans="1:12" s="9" customFormat="1" ht="20.25" customHeight="1">
      <c r="A40" s="663" t="s">
        <v>540</v>
      </c>
      <c r="B40" s="664"/>
      <c r="C40" s="664"/>
      <c r="D40" s="665"/>
      <c r="E40" s="662" t="s">
        <v>536</v>
      </c>
      <c r="F40" s="63">
        <v>243</v>
      </c>
      <c r="G40" s="170">
        <v>0</v>
      </c>
      <c r="H40" s="360">
        <v>0</v>
      </c>
      <c r="I40" s="521">
        <f t="shared" si="2"/>
        <v>0</v>
      </c>
      <c r="J40" s="547"/>
      <c r="K40" s="39">
        <v>0</v>
      </c>
      <c r="L40" s="38">
        <v>0</v>
      </c>
    </row>
    <row r="41" spans="1:12" s="9" customFormat="1" ht="20.25" customHeight="1">
      <c r="A41" s="666"/>
      <c r="B41" s="667"/>
      <c r="C41" s="667"/>
      <c r="D41" s="668"/>
      <c r="E41" s="428"/>
      <c r="F41" s="63">
        <v>244</v>
      </c>
      <c r="G41" s="170">
        <v>0</v>
      </c>
      <c r="H41" s="360">
        <v>0</v>
      </c>
      <c r="I41" s="521">
        <f t="shared" si="2"/>
        <v>0</v>
      </c>
      <c r="J41" s="547"/>
      <c r="K41" s="39">
        <v>0</v>
      </c>
      <c r="L41" s="38">
        <v>0</v>
      </c>
    </row>
    <row r="42" spans="1:12" s="9" customFormat="1" ht="20.25" customHeight="1">
      <c r="A42" s="680" t="s">
        <v>541</v>
      </c>
      <c r="B42" s="681"/>
      <c r="C42" s="681"/>
      <c r="D42" s="682"/>
      <c r="E42" s="69" t="s">
        <v>542</v>
      </c>
      <c r="F42" s="63">
        <v>244</v>
      </c>
      <c r="G42" s="170">
        <v>0</v>
      </c>
      <c r="H42" s="360">
        <v>0</v>
      </c>
      <c r="I42" s="521">
        <f t="shared" si="2"/>
        <v>0</v>
      </c>
      <c r="J42" s="547"/>
      <c r="K42" s="39">
        <v>0</v>
      </c>
      <c r="L42" s="38">
        <v>0</v>
      </c>
    </row>
    <row r="43" spans="1:12" s="9" customFormat="1" ht="20.25" customHeight="1">
      <c r="A43" s="677" t="s">
        <v>543</v>
      </c>
      <c r="B43" s="678"/>
      <c r="C43" s="678"/>
      <c r="D43" s="679"/>
      <c r="E43" s="69" t="s">
        <v>537</v>
      </c>
      <c r="F43" s="63">
        <v>244</v>
      </c>
      <c r="G43" s="279" t="s">
        <v>383</v>
      </c>
      <c r="H43" s="360">
        <v>0</v>
      </c>
      <c r="I43" s="521">
        <f t="shared" si="2"/>
        <v>0</v>
      </c>
      <c r="J43" s="547"/>
      <c r="K43" s="39">
        <v>0</v>
      </c>
      <c r="L43" s="38">
        <v>0</v>
      </c>
    </row>
    <row r="44" spans="1:12" s="5" customFormat="1" ht="21.75" customHeight="1">
      <c r="A44" s="518" t="s">
        <v>361</v>
      </c>
      <c r="B44" s="519"/>
      <c r="C44" s="519"/>
      <c r="D44" s="673"/>
      <c r="E44" s="69" t="s">
        <v>360</v>
      </c>
      <c r="F44" s="63">
        <v>244</v>
      </c>
      <c r="G44" s="39">
        <v>5000</v>
      </c>
      <c r="H44" s="360">
        <v>0</v>
      </c>
      <c r="I44" s="521">
        <f t="shared" si="2"/>
        <v>0</v>
      </c>
      <c r="J44" s="547"/>
      <c r="K44" s="39">
        <v>0</v>
      </c>
      <c r="L44" s="38">
        <v>0</v>
      </c>
    </row>
    <row r="45" spans="1:12" s="5" customFormat="1" ht="23.25" customHeight="1">
      <c r="A45" s="518" t="s">
        <v>544</v>
      </c>
      <c r="B45" s="519"/>
      <c r="C45" s="519"/>
      <c r="D45" s="673"/>
      <c r="E45" s="69" t="s">
        <v>363</v>
      </c>
      <c r="F45" s="63">
        <v>244</v>
      </c>
      <c r="G45" s="39">
        <v>7000</v>
      </c>
      <c r="H45" s="360">
        <v>0</v>
      </c>
      <c r="I45" s="521">
        <f t="shared" si="2"/>
        <v>0</v>
      </c>
      <c r="J45" s="547"/>
      <c r="K45" s="39">
        <v>0</v>
      </c>
      <c r="L45" s="38">
        <v>0</v>
      </c>
    </row>
    <row r="46" spans="1:12" s="5" customFormat="1" ht="23.25" customHeight="1">
      <c r="A46" s="656" t="s">
        <v>545</v>
      </c>
      <c r="B46" s="657"/>
      <c r="C46" s="657"/>
      <c r="D46" s="658"/>
      <c r="E46" s="662" t="s">
        <v>538</v>
      </c>
      <c r="F46" s="63">
        <v>119</v>
      </c>
      <c r="G46" s="39">
        <v>0</v>
      </c>
      <c r="H46" s="360">
        <v>0</v>
      </c>
      <c r="I46" s="521">
        <f t="shared" si="2"/>
        <v>0</v>
      </c>
      <c r="J46" s="547"/>
      <c r="K46" s="39">
        <v>0</v>
      </c>
      <c r="L46" s="38">
        <v>0</v>
      </c>
    </row>
    <row r="47" spans="1:12" s="5" customFormat="1" ht="21" customHeight="1">
      <c r="A47" s="659"/>
      <c r="B47" s="660"/>
      <c r="C47" s="660"/>
      <c r="D47" s="661"/>
      <c r="E47" s="428"/>
      <c r="F47" s="63">
        <v>244</v>
      </c>
      <c r="G47" s="39">
        <v>0</v>
      </c>
      <c r="H47" s="360">
        <v>0</v>
      </c>
      <c r="I47" s="521">
        <f t="shared" si="2"/>
        <v>0</v>
      </c>
      <c r="J47" s="547"/>
      <c r="K47" s="39">
        <v>0</v>
      </c>
      <c r="L47" s="38">
        <v>0</v>
      </c>
    </row>
    <row r="48" spans="1:12" s="5" customFormat="1" ht="21" customHeight="1">
      <c r="A48" s="691" t="s">
        <v>364</v>
      </c>
      <c r="B48" s="692"/>
      <c r="C48" s="692"/>
      <c r="D48" s="693"/>
      <c r="E48" s="697" t="s">
        <v>278</v>
      </c>
      <c r="F48" s="63">
        <v>112</v>
      </c>
      <c r="G48" s="39">
        <v>0</v>
      </c>
      <c r="H48" s="360">
        <v>0</v>
      </c>
      <c r="I48" s="521">
        <f t="shared" ref="I48" si="3">K48+L48</f>
        <v>11600</v>
      </c>
      <c r="J48" s="547"/>
      <c r="K48" s="39">
        <v>11600</v>
      </c>
      <c r="L48" s="38">
        <v>0</v>
      </c>
    </row>
    <row r="49" spans="1:12" s="5" customFormat="1" ht="21" customHeight="1">
      <c r="A49" s="694"/>
      <c r="B49" s="695"/>
      <c r="C49" s="695"/>
      <c r="D49" s="696"/>
      <c r="E49" s="427"/>
      <c r="F49" s="63">
        <v>113</v>
      </c>
      <c r="G49" s="39">
        <v>0</v>
      </c>
      <c r="H49" s="360">
        <v>0</v>
      </c>
      <c r="I49" s="521">
        <f t="shared" ref="I49" si="4">K49+L49</f>
        <v>20000</v>
      </c>
      <c r="J49" s="547"/>
      <c r="K49" s="39">
        <v>20000</v>
      </c>
      <c r="L49" s="38">
        <v>0</v>
      </c>
    </row>
    <row r="50" spans="1:12" s="5" customFormat="1" ht="21" customHeight="1">
      <c r="A50" s="694"/>
      <c r="B50" s="695"/>
      <c r="C50" s="695"/>
      <c r="D50" s="696"/>
      <c r="E50" s="427"/>
      <c r="F50" s="63">
        <v>119</v>
      </c>
      <c r="G50" s="39">
        <v>0</v>
      </c>
      <c r="H50" s="360">
        <v>0</v>
      </c>
      <c r="I50" s="521">
        <f t="shared" ref="I50:I51" si="5">K50+L50</f>
        <v>0</v>
      </c>
      <c r="J50" s="547"/>
      <c r="K50" s="39">
        <v>0</v>
      </c>
      <c r="L50" s="38">
        <v>0</v>
      </c>
    </row>
    <row r="51" spans="1:12" s="5" customFormat="1" ht="21" customHeight="1">
      <c r="A51" s="694"/>
      <c r="B51" s="695"/>
      <c r="C51" s="695"/>
      <c r="D51" s="696"/>
      <c r="E51" s="427"/>
      <c r="F51" s="63">
        <v>243</v>
      </c>
      <c r="G51" s="39">
        <v>0</v>
      </c>
      <c r="H51" s="360">
        <v>0</v>
      </c>
      <c r="I51" s="521">
        <f t="shared" si="5"/>
        <v>0</v>
      </c>
      <c r="J51" s="547"/>
      <c r="K51" s="39">
        <v>0</v>
      </c>
      <c r="L51" s="38">
        <v>0</v>
      </c>
    </row>
    <row r="52" spans="1:12" s="5" customFormat="1" ht="21" customHeight="1">
      <c r="A52" s="659"/>
      <c r="B52" s="660"/>
      <c r="C52" s="660"/>
      <c r="D52" s="661"/>
      <c r="E52" s="428"/>
      <c r="F52" s="63">
        <v>244</v>
      </c>
      <c r="G52" s="39">
        <v>10400</v>
      </c>
      <c r="H52" s="360">
        <v>0</v>
      </c>
      <c r="I52" s="521">
        <f t="shared" si="2"/>
        <v>10000</v>
      </c>
      <c r="J52" s="547"/>
      <c r="K52" s="39">
        <v>10000</v>
      </c>
      <c r="L52" s="38">
        <v>0</v>
      </c>
    </row>
    <row r="53" spans="1:12" s="5" customFormat="1" ht="21" customHeight="1">
      <c r="A53" s="518" t="s">
        <v>546</v>
      </c>
      <c r="B53" s="519"/>
      <c r="C53" s="519"/>
      <c r="D53" s="673"/>
      <c r="E53" s="69">
        <v>227</v>
      </c>
      <c r="F53" s="180">
        <v>244</v>
      </c>
      <c r="G53" s="39">
        <v>0</v>
      </c>
      <c r="H53" s="360">
        <v>0</v>
      </c>
      <c r="I53" s="521">
        <f t="shared" si="2"/>
        <v>0</v>
      </c>
      <c r="J53" s="547"/>
      <c r="K53" s="39">
        <v>0</v>
      </c>
      <c r="L53" s="38">
        <v>0</v>
      </c>
    </row>
    <row r="54" spans="1:12" s="5" customFormat="1" ht="37.5" customHeight="1">
      <c r="A54" s="518" t="s">
        <v>547</v>
      </c>
      <c r="B54" s="519"/>
      <c r="C54" s="519"/>
      <c r="D54" s="673"/>
      <c r="E54" s="69">
        <v>228</v>
      </c>
      <c r="F54" s="180">
        <v>244</v>
      </c>
      <c r="G54" s="39">
        <v>0</v>
      </c>
      <c r="H54" s="360">
        <v>0</v>
      </c>
      <c r="I54" s="521">
        <f t="shared" si="2"/>
        <v>0</v>
      </c>
      <c r="J54" s="547"/>
      <c r="K54" s="39">
        <v>0</v>
      </c>
      <c r="L54" s="38">
        <v>0</v>
      </c>
    </row>
    <row r="55" spans="1:12" s="5" customFormat="1" ht="21" customHeight="1">
      <c r="A55" s="518" t="s">
        <v>548</v>
      </c>
      <c r="B55" s="519"/>
      <c r="C55" s="519"/>
      <c r="D55" s="673"/>
      <c r="E55" s="69">
        <v>261</v>
      </c>
      <c r="F55" s="180">
        <v>321</v>
      </c>
      <c r="G55" s="39">
        <v>0</v>
      </c>
      <c r="H55" s="360">
        <v>0</v>
      </c>
      <c r="I55" s="521">
        <f t="shared" si="2"/>
        <v>0</v>
      </c>
      <c r="J55" s="547"/>
      <c r="K55" s="39">
        <v>0</v>
      </c>
      <c r="L55" s="38">
        <v>0</v>
      </c>
    </row>
    <row r="56" spans="1:12" s="5" customFormat="1" ht="21" customHeight="1">
      <c r="A56" s="518" t="s">
        <v>549</v>
      </c>
      <c r="B56" s="519"/>
      <c r="C56" s="519"/>
      <c r="D56" s="673"/>
      <c r="E56" s="69">
        <v>262</v>
      </c>
      <c r="F56" s="180">
        <v>321</v>
      </c>
      <c r="G56" s="39">
        <v>0</v>
      </c>
      <c r="H56" s="360">
        <v>0</v>
      </c>
      <c r="I56" s="521">
        <f t="shared" si="2"/>
        <v>0</v>
      </c>
      <c r="J56" s="547"/>
      <c r="K56" s="39">
        <v>0</v>
      </c>
      <c r="L56" s="38">
        <v>0</v>
      </c>
    </row>
    <row r="57" spans="1:12" s="5" customFormat="1" ht="21" customHeight="1">
      <c r="A57" s="518" t="s">
        <v>550</v>
      </c>
      <c r="B57" s="519"/>
      <c r="C57" s="519"/>
      <c r="D57" s="673"/>
      <c r="E57" s="662">
        <v>291</v>
      </c>
      <c r="F57" s="180"/>
      <c r="G57" s="39"/>
      <c r="H57" s="360">
        <v>0</v>
      </c>
      <c r="I57" s="521">
        <f t="shared" si="2"/>
        <v>0</v>
      </c>
      <c r="J57" s="547"/>
      <c r="K57" s="39">
        <v>0</v>
      </c>
      <c r="L57" s="38">
        <v>0</v>
      </c>
    </row>
    <row r="58" spans="1:12" s="5" customFormat="1" ht="21" customHeight="1">
      <c r="A58" s="518" t="s">
        <v>551</v>
      </c>
      <c r="B58" s="519"/>
      <c r="C58" s="519"/>
      <c r="D58" s="673"/>
      <c r="E58" s="427"/>
      <c r="F58" s="180">
        <v>851</v>
      </c>
      <c r="G58" s="39">
        <v>17000</v>
      </c>
      <c r="H58" s="360">
        <v>0</v>
      </c>
      <c r="I58" s="521">
        <f t="shared" si="2"/>
        <v>0</v>
      </c>
      <c r="J58" s="547"/>
      <c r="K58" s="39">
        <v>0</v>
      </c>
      <c r="L58" s="38">
        <v>0</v>
      </c>
    </row>
    <row r="59" spans="1:12" s="5" customFormat="1" ht="21" customHeight="1">
      <c r="A59" s="518" t="s">
        <v>552</v>
      </c>
      <c r="B59" s="519"/>
      <c r="C59" s="519"/>
      <c r="D59" s="673"/>
      <c r="E59" s="427"/>
      <c r="F59" s="180">
        <v>852</v>
      </c>
      <c r="G59" s="39">
        <v>0</v>
      </c>
      <c r="H59" s="360">
        <v>0</v>
      </c>
      <c r="I59" s="521">
        <f t="shared" si="2"/>
        <v>1500</v>
      </c>
      <c r="J59" s="547"/>
      <c r="K59" s="39">
        <v>1500</v>
      </c>
      <c r="L59" s="38">
        <v>0</v>
      </c>
    </row>
    <row r="60" spans="1:12" s="5" customFormat="1" ht="21" customHeight="1">
      <c r="A60" s="518" t="s">
        <v>553</v>
      </c>
      <c r="B60" s="519"/>
      <c r="C60" s="519"/>
      <c r="D60" s="673"/>
      <c r="E60" s="428"/>
      <c r="F60" s="180">
        <v>853</v>
      </c>
      <c r="G60" s="39">
        <v>0</v>
      </c>
      <c r="H60" s="360">
        <v>0</v>
      </c>
      <c r="I60" s="521">
        <f t="shared" si="2"/>
        <v>0</v>
      </c>
      <c r="J60" s="547"/>
      <c r="K60" s="39">
        <v>0</v>
      </c>
      <c r="L60" s="38">
        <v>0</v>
      </c>
    </row>
    <row r="61" spans="1:12" s="5" customFormat="1" ht="21" customHeight="1">
      <c r="A61" s="518" t="s">
        <v>554</v>
      </c>
      <c r="B61" s="519"/>
      <c r="C61" s="519"/>
      <c r="D61" s="673"/>
      <c r="E61" s="69">
        <v>292</v>
      </c>
      <c r="F61" s="180">
        <v>853</v>
      </c>
      <c r="G61" s="39">
        <v>0</v>
      </c>
      <c r="H61" s="360">
        <v>0</v>
      </c>
      <c r="I61" s="521">
        <f t="shared" si="2"/>
        <v>0</v>
      </c>
      <c r="J61" s="547"/>
      <c r="K61" s="39">
        <v>0</v>
      </c>
      <c r="L61" s="38">
        <v>0</v>
      </c>
    </row>
    <row r="62" spans="1:12" s="5" customFormat="1" ht="21" customHeight="1">
      <c r="A62" s="518" t="s">
        <v>555</v>
      </c>
      <c r="B62" s="519"/>
      <c r="C62" s="519"/>
      <c r="D62" s="673"/>
      <c r="E62" s="69">
        <v>293</v>
      </c>
      <c r="F62" s="180">
        <v>853</v>
      </c>
      <c r="G62" s="39">
        <v>0</v>
      </c>
      <c r="H62" s="360">
        <v>0</v>
      </c>
      <c r="I62" s="521">
        <f t="shared" si="2"/>
        <v>0</v>
      </c>
      <c r="J62" s="547"/>
      <c r="K62" s="39">
        <v>0</v>
      </c>
      <c r="L62" s="38">
        <v>0</v>
      </c>
    </row>
    <row r="63" spans="1:12" s="5" customFormat="1" ht="21" customHeight="1">
      <c r="A63" s="518" t="s">
        <v>556</v>
      </c>
      <c r="B63" s="519"/>
      <c r="C63" s="519"/>
      <c r="D63" s="673"/>
      <c r="E63" s="69">
        <v>295</v>
      </c>
      <c r="F63" s="180">
        <v>853</v>
      </c>
      <c r="G63" s="39">
        <v>0</v>
      </c>
      <c r="H63" s="360">
        <v>0</v>
      </c>
      <c r="I63" s="521">
        <f t="shared" si="2"/>
        <v>0</v>
      </c>
      <c r="J63" s="547"/>
      <c r="K63" s="39">
        <v>0</v>
      </c>
      <c r="L63" s="38">
        <v>0</v>
      </c>
    </row>
    <row r="64" spans="1:12" s="5" customFormat="1" ht="21" customHeight="1">
      <c r="A64" s="656" t="s">
        <v>557</v>
      </c>
      <c r="B64" s="657"/>
      <c r="C64" s="657"/>
      <c r="D64" s="658"/>
      <c r="E64" s="662">
        <v>296</v>
      </c>
      <c r="F64" s="180">
        <v>321</v>
      </c>
      <c r="G64" s="39">
        <v>0</v>
      </c>
      <c r="H64" s="360">
        <v>0</v>
      </c>
      <c r="I64" s="521">
        <f t="shared" si="2"/>
        <v>0</v>
      </c>
      <c r="J64" s="547"/>
      <c r="K64" s="39">
        <v>0</v>
      </c>
      <c r="L64" s="38">
        <v>0</v>
      </c>
    </row>
    <row r="65" spans="1:12" s="5" customFormat="1" ht="21" customHeight="1">
      <c r="A65" s="659"/>
      <c r="B65" s="660"/>
      <c r="C65" s="660"/>
      <c r="D65" s="661"/>
      <c r="E65" s="428"/>
      <c r="F65" s="180">
        <v>831</v>
      </c>
      <c r="G65" s="39">
        <v>0</v>
      </c>
      <c r="H65" s="360">
        <v>0</v>
      </c>
      <c r="I65" s="521">
        <f t="shared" si="2"/>
        <v>0</v>
      </c>
      <c r="J65" s="547"/>
      <c r="K65" s="39">
        <v>0</v>
      </c>
      <c r="L65" s="38">
        <v>0</v>
      </c>
    </row>
    <row r="66" spans="1:12" s="5" customFormat="1" ht="21" customHeight="1">
      <c r="A66" s="518" t="s">
        <v>558</v>
      </c>
      <c r="B66" s="519"/>
      <c r="C66" s="519"/>
      <c r="D66" s="673"/>
      <c r="E66" s="69">
        <v>297</v>
      </c>
      <c r="F66" s="180">
        <v>853</v>
      </c>
      <c r="G66" s="39">
        <v>0</v>
      </c>
      <c r="H66" s="360">
        <v>0</v>
      </c>
      <c r="I66" s="521">
        <f t="shared" si="2"/>
        <v>0</v>
      </c>
      <c r="J66" s="547"/>
      <c r="K66" s="39">
        <v>0</v>
      </c>
      <c r="L66" s="38">
        <v>0</v>
      </c>
    </row>
    <row r="67" spans="1:12" s="5" customFormat="1" ht="21" customHeight="1">
      <c r="A67" s="518" t="s">
        <v>368</v>
      </c>
      <c r="B67" s="519"/>
      <c r="C67" s="519"/>
      <c r="D67" s="673"/>
      <c r="E67" s="69">
        <v>312</v>
      </c>
      <c r="F67" s="180">
        <v>244</v>
      </c>
      <c r="G67" s="39">
        <v>0</v>
      </c>
      <c r="H67" s="360">
        <v>0</v>
      </c>
      <c r="I67" s="521">
        <f t="shared" si="2"/>
        <v>185000</v>
      </c>
      <c r="J67" s="547"/>
      <c r="K67" s="39">
        <v>185000</v>
      </c>
      <c r="L67" s="38">
        <v>0</v>
      </c>
    </row>
    <row r="68" spans="1:12" s="5" customFormat="1" ht="21" customHeight="1">
      <c r="A68" s="518" t="s">
        <v>563</v>
      </c>
      <c r="B68" s="519"/>
      <c r="C68" s="519"/>
      <c r="D68" s="673"/>
      <c r="E68" s="69">
        <v>341</v>
      </c>
      <c r="F68" s="180">
        <v>244</v>
      </c>
      <c r="G68" s="39">
        <v>0</v>
      </c>
      <c r="H68" s="360">
        <v>0</v>
      </c>
      <c r="I68" s="521">
        <f t="shared" si="2"/>
        <v>0</v>
      </c>
      <c r="J68" s="547"/>
      <c r="K68" s="39">
        <v>0</v>
      </c>
      <c r="L68" s="38">
        <v>0</v>
      </c>
    </row>
    <row r="69" spans="1:12" s="5" customFormat="1" ht="21" customHeight="1">
      <c r="A69" s="518" t="s">
        <v>561</v>
      </c>
      <c r="B69" s="519"/>
      <c r="C69" s="519"/>
      <c r="D69" s="673"/>
      <c r="E69" s="69">
        <v>342</v>
      </c>
      <c r="F69" s="180">
        <v>244</v>
      </c>
      <c r="G69" s="39">
        <v>0</v>
      </c>
      <c r="H69" s="360">
        <v>0</v>
      </c>
      <c r="I69" s="521">
        <f t="shared" si="2"/>
        <v>0</v>
      </c>
      <c r="J69" s="547"/>
      <c r="K69" s="39">
        <v>0</v>
      </c>
      <c r="L69" s="38">
        <v>0</v>
      </c>
    </row>
    <row r="70" spans="1:12" s="5" customFormat="1" ht="21" customHeight="1">
      <c r="A70" s="518" t="s">
        <v>564</v>
      </c>
      <c r="B70" s="519"/>
      <c r="C70" s="519"/>
      <c r="D70" s="673"/>
      <c r="E70" s="69" t="s">
        <v>559</v>
      </c>
      <c r="F70" s="180">
        <v>244</v>
      </c>
      <c r="G70" s="39">
        <v>0</v>
      </c>
      <c r="H70" s="360">
        <v>0</v>
      </c>
      <c r="I70" s="521">
        <f t="shared" si="2"/>
        <v>0</v>
      </c>
      <c r="J70" s="547"/>
      <c r="K70" s="39">
        <v>0</v>
      </c>
      <c r="L70" s="38">
        <v>0</v>
      </c>
    </row>
    <row r="71" spans="1:12" s="5" customFormat="1" ht="21" customHeight="1">
      <c r="A71" s="518" t="s">
        <v>565</v>
      </c>
      <c r="B71" s="519"/>
      <c r="C71" s="519"/>
      <c r="D71" s="673"/>
      <c r="E71" s="69" t="s">
        <v>560</v>
      </c>
      <c r="F71" s="180">
        <v>244</v>
      </c>
      <c r="G71" s="39">
        <v>0</v>
      </c>
      <c r="H71" s="360">
        <v>0</v>
      </c>
      <c r="I71" s="521">
        <f t="shared" si="2"/>
        <v>0</v>
      </c>
      <c r="J71" s="547"/>
      <c r="K71" s="39">
        <v>0</v>
      </c>
      <c r="L71" s="38">
        <v>0</v>
      </c>
    </row>
    <row r="72" spans="1:12" s="5" customFormat="1" ht="21" customHeight="1">
      <c r="A72" s="518" t="s">
        <v>365</v>
      </c>
      <c r="B72" s="519"/>
      <c r="C72" s="519"/>
      <c r="D72" s="673"/>
      <c r="E72" s="69">
        <v>344</v>
      </c>
      <c r="F72" s="180">
        <v>244</v>
      </c>
      <c r="G72" s="39">
        <v>0</v>
      </c>
      <c r="H72" s="360">
        <v>0</v>
      </c>
      <c r="I72" s="521">
        <f t="shared" si="2"/>
        <v>30000</v>
      </c>
      <c r="J72" s="547"/>
      <c r="K72" s="39">
        <v>30000</v>
      </c>
      <c r="L72" s="38">
        <v>0</v>
      </c>
    </row>
    <row r="73" spans="1:12" s="5" customFormat="1" ht="21" customHeight="1">
      <c r="A73" s="518" t="s">
        <v>562</v>
      </c>
      <c r="B73" s="519"/>
      <c r="C73" s="519"/>
      <c r="D73" s="673"/>
      <c r="E73" s="69">
        <v>345</v>
      </c>
      <c r="F73" s="180">
        <v>244</v>
      </c>
      <c r="G73" s="39">
        <v>0</v>
      </c>
      <c r="H73" s="360">
        <v>0</v>
      </c>
      <c r="I73" s="521">
        <f t="shared" si="2"/>
        <v>0</v>
      </c>
      <c r="J73" s="547"/>
      <c r="K73" s="39">
        <v>0</v>
      </c>
      <c r="L73" s="38">
        <v>0</v>
      </c>
    </row>
    <row r="74" spans="1:12" s="5" customFormat="1" ht="21" customHeight="1">
      <c r="A74" s="518" t="s">
        <v>366</v>
      </c>
      <c r="B74" s="519"/>
      <c r="C74" s="519"/>
      <c r="D74" s="673"/>
      <c r="E74" s="69">
        <v>346</v>
      </c>
      <c r="F74" s="180">
        <v>244</v>
      </c>
      <c r="G74" s="39">
        <v>0</v>
      </c>
      <c r="H74" s="360">
        <v>0</v>
      </c>
      <c r="I74" s="521">
        <f t="shared" si="2"/>
        <v>24000</v>
      </c>
      <c r="J74" s="547"/>
      <c r="K74" s="39">
        <v>24000</v>
      </c>
      <c r="L74" s="38">
        <v>0</v>
      </c>
    </row>
    <row r="75" spans="1:12" s="5" customFormat="1" ht="21" customHeight="1">
      <c r="A75" s="518" t="s">
        <v>566</v>
      </c>
      <c r="B75" s="519"/>
      <c r="C75" s="519"/>
      <c r="D75" s="673"/>
      <c r="E75" s="69">
        <v>347</v>
      </c>
      <c r="F75" s="180">
        <v>244</v>
      </c>
      <c r="G75" s="39">
        <v>0</v>
      </c>
      <c r="H75" s="360">
        <v>0</v>
      </c>
      <c r="I75" s="521">
        <f t="shared" si="2"/>
        <v>0</v>
      </c>
      <c r="J75" s="547"/>
      <c r="K75" s="39">
        <v>0</v>
      </c>
      <c r="L75" s="38">
        <v>0</v>
      </c>
    </row>
    <row r="76" spans="1:12" s="5" customFormat="1" ht="21" customHeight="1">
      <c r="A76" s="518" t="s">
        <v>367</v>
      </c>
      <c r="B76" s="519"/>
      <c r="C76" s="519"/>
      <c r="D76" s="673"/>
      <c r="E76" s="69">
        <v>349</v>
      </c>
      <c r="F76" s="180">
        <v>244</v>
      </c>
      <c r="G76" s="39">
        <v>0</v>
      </c>
      <c r="H76" s="360">
        <v>0</v>
      </c>
      <c r="I76" s="521">
        <f t="shared" si="2"/>
        <v>15000</v>
      </c>
      <c r="J76" s="547"/>
      <c r="K76" s="39">
        <v>15000</v>
      </c>
      <c r="L76" s="38">
        <v>0</v>
      </c>
    </row>
    <row r="77" spans="1:12" s="365" customFormat="1" ht="21" customHeight="1">
      <c r="A77" s="669" t="s">
        <v>567</v>
      </c>
      <c r="B77" s="670"/>
      <c r="C77" s="670"/>
      <c r="D77" s="671"/>
      <c r="E77" s="362"/>
      <c r="F77" s="363"/>
      <c r="G77" s="364">
        <f>SUM(G12:G76)</f>
        <v>8919500</v>
      </c>
      <c r="H77" s="364">
        <f>SUM(H12:H76)</f>
        <v>0</v>
      </c>
      <c r="I77" s="689">
        <f>SUM(I12:I76)</f>
        <v>776600</v>
      </c>
      <c r="J77" s="690"/>
      <c r="K77" s="364">
        <f>SUM(K12:K76)</f>
        <v>776600</v>
      </c>
      <c r="L77" s="364">
        <f>SUM(L12:L76)</f>
        <v>0</v>
      </c>
    </row>
    <row r="79" spans="1:12">
      <c r="A79" s="538" t="s">
        <v>568</v>
      </c>
      <c r="B79" s="538"/>
      <c r="C79" s="230" t="s">
        <v>251</v>
      </c>
      <c r="D79" s="385" t="s">
        <v>455</v>
      </c>
    </row>
    <row r="82" spans="1:4">
      <c r="A82" s="230" t="s">
        <v>569</v>
      </c>
      <c r="B82" s="672" t="s">
        <v>252</v>
      </c>
      <c r="C82" s="672"/>
      <c r="D82" s="230" t="s">
        <v>570</v>
      </c>
    </row>
  </sheetData>
  <mergeCells count="146">
    <mergeCell ref="I74:J74"/>
    <mergeCell ref="I75:J75"/>
    <mergeCell ref="I76:J76"/>
    <mergeCell ref="A48:D52"/>
    <mergeCell ref="E48:E52"/>
    <mergeCell ref="I48:J48"/>
    <mergeCell ref="I49:J49"/>
    <mergeCell ref="I50:J50"/>
    <mergeCell ref="I51:J51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A61:D61"/>
    <mergeCell ref="A62:D62"/>
    <mergeCell ref="A63:D63"/>
    <mergeCell ref="A66:D66"/>
    <mergeCell ref="A59:D59"/>
    <mergeCell ref="I77:J77"/>
    <mergeCell ref="I19:J19"/>
    <mergeCell ref="I22:J22"/>
    <mergeCell ref="I23:J23"/>
    <mergeCell ref="I26:J26"/>
    <mergeCell ref="I30:J30"/>
    <mergeCell ref="I31:J31"/>
    <mergeCell ref="I38:J38"/>
    <mergeCell ref="I41:J41"/>
    <mergeCell ref="I42:J42"/>
    <mergeCell ref="I46:J46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A12:D12"/>
    <mergeCell ref="I12:J12"/>
    <mergeCell ref="I10:J11"/>
    <mergeCell ref="G9:G11"/>
    <mergeCell ref="H9:H11"/>
    <mergeCell ref="A8:D11"/>
    <mergeCell ref="E8:E11"/>
    <mergeCell ref="F8:F11"/>
    <mergeCell ref="A1:C1"/>
    <mergeCell ref="J1:L2"/>
    <mergeCell ref="A2:C2"/>
    <mergeCell ref="A5:L5"/>
    <mergeCell ref="A16:D19"/>
    <mergeCell ref="I16:J16"/>
    <mergeCell ref="I17:J17"/>
    <mergeCell ref="I18:J18"/>
    <mergeCell ref="E16:E19"/>
    <mergeCell ref="A13:D13"/>
    <mergeCell ref="I13:J13"/>
    <mergeCell ref="A14:D14"/>
    <mergeCell ref="I14:J14"/>
    <mergeCell ref="A15:D15"/>
    <mergeCell ref="I15:J15"/>
    <mergeCell ref="A25:D25"/>
    <mergeCell ref="I25:J25"/>
    <mergeCell ref="A27:D27"/>
    <mergeCell ref="I27:J27"/>
    <mergeCell ref="A28:D28"/>
    <mergeCell ref="I28:J28"/>
    <mergeCell ref="A26:D26"/>
    <mergeCell ref="A54:D54"/>
    <mergeCell ref="A20:D20"/>
    <mergeCell ref="I20:J20"/>
    <mergeCell ref="A21:D21"/>
    <mergeCell ref="I21:J21"/>
    <mergeCell ref="A53:D53"/>
    <mergeCell ref="A42:D42"/>
    <mergeCell ref="A31:D31"/>
    <mergeCell ref="A30:D30"/>
    <mergeCell ref="I24:J24"/>
    <mergeCell ref="A22:D22"/>
    <mergeCell ref="A23:D23"/>
    <mergeCell ref="A24:D24"/>
    <mergeCell ref="I40:J40"/>
    <mergeCell ref="A34:D34"/>
    <mergeCell ref="I34:J34"/>
    <mergeCell ref="A35:D35"/>
    <mergeCell ref="I35:J35"/>
    <mergeCell ref="A36:D36"/>
    <mergeCell ref="I36:J36"/>
    <mergeCell ref="A29:D29"/>
    <mergeCell ref="I29:J29"/>
    <mergeCell ref="A32:D32"/>
    <mergeCell ref="I32:J32"/>
    <mergeCell ref="A33:D33"/>
    <mergeCell ref="I33:J33"/>
    <mergeCell ref="E37:E38"/>
    <mergeCell ref="A37:D38"/>
    <mergeCell ref="E57:E60"/>
    <mergeCell ref="A60:D60"/>
    <mergeCell ref="A3:L3"/>
    <mergeCell ref="A4:L4"/>
    <mergeCell ref="A6:L6"/>
    <mergeCell ref="G8:L8"/>
    <mergeCell ref="I9:L9"/>
    <mergeCell ref="K10:L10"/>
    <mergeCell ref="I47:J47"/>
    <mergeCell ref="A55:D55"/>
    <mergeCell ref="A56:D56"/>
    <mergeCell ref="A57:D57"/>
    <mergeCell ref="A58:D58"/>
    <mergeCell ref="A43:D43"/>
    <mergeCell ref="I43:J43"/>
    <mergeCell ref="A44:D44"/>
    <mergeCell ref="I44:J44"/>
    <mergeCell ref="A45:D45"/>
    <mergeCell ref="I45:J45"/>
    <mergeCell ref="I37:J37"/>
    <mergeCell ref="A39:D39"/>
    <mergeCell ref="I39:J39"/>
    <mergeCell ref="A46:D47"/>
    <mergeCell ref="E46:E47"/>
    <mergeCell ref="A40:D41"/>
    <mergeCell ref="E40:E41"/>
    <mergeCell ref="A77:D77"/>
    <mergeCell ref="A79:B79"/>
    <mergeCell ref="B82:C82"/>
    <mergeCell ref="E64:E65"/>
    <mergeCell ref="A64:D65"/>
    <mergeCell ref="A73:D73"/>
    <mergeCell ref="A74:D74"/>
    <mergeCell ref="A75:D75"/>
    <mergeCell ref="A76:D76"/>
    <mergeCell ref="A67:D67"/>
    <mergeCell ref="A68:D68"/>
    <mergeCell ref="A69:D69"/>
    <mergeCell ref="A70:D70"/>
    <mergeCell ref="A71:D71"/>
    <mergeCell ref="A72:D72"/>
  </mergeCells>
  <pageMargins left="0.39370078740157483" right="0.39370078740157483" top="0.78740157480314965" bottom="0.55118110236220474" header="0.31496062992125984" footer="0"/>
  <pageSetup paperSize="8" scale="60" fitToHeight="0" orientation="landscape" r:id="rId1"/>
  <headerFooter differentFirst="1">
    <oddHeader>&amp;C&amp;"Times New Roman,обычный"&amp;P</oddHeader>
  </headerFooter>
  <rowBreaks count="1" manualBreakCount="1">
    <brk id="36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7"/>
  <sheetViews>
    <sheetView tabSelected="1" topLeftCell="A134" workbookViewId="0">
      <selection activeCell="F159" sqref="F159:G159"/>
    </sheetView>
  </sheetViews>
  <sheetFormatPr defaultRowHeight="15"/>
  <cols>
    <col min="1" max="1" width="6.7109375" style="234" customWidth="1"/>
    <col min="2" max="2" width="50.7109375" style="234" customWidth="1"/>
    <col min="3" max="3" width="22.140625" style="234" customWidth="1"/>
    <col min="4" max="4" width="10.85546875" style="234" customWidth="1"/>
    <col min="5" max="5" width="13.28515625" style="234" customWidth="1"/>
    <col min="6" max="6" width="19.42578125" style="234" customWidth="1"/>
    <col min="7" max="7" width="15.28515625" style="234" customWidth="1"/>
    <col min="8" max="8" width="12" style="234" customWidth="1"/>
    <col min="9" max="9" width="8" style="234" customWidth="1"/>
    <col min="10" max="10" width="14.7109375" style="235" customWidth="1"/>
    <col min="11" max="11" width="18.42578125" style="75" customWidth="1"/>
    <col min="12" max="12" width="18.140625" style="75" customWidth="1"/>
    <col min="13" max="14" width="9.140625" style="75"/>
  </cols>
  <sheetData>
    <row r="1" spans="1:14" ht="15" customHeight="1">
      <c r="A1" s="703" t="s">
        <v>614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</row>
    <row r="2" spans="1:14">
      <c r="A2" s="276"/>
      <c r="B2" s="276"/>
      <c r="C2" s="276"/>
      <c r="D2" s="276"/>
      <c r="E2" s="276"/>
      <c r="F2" s="276"/>
      <c r="G2" s="276"/>
      <c r="H2" s="276"/>
      <c r="I2" s="276"/>
      <c r="J2" s="232"/>
    </row>
    <row r="3" spans="1:14" ht="15.75" customHeight="1">
      <c r="A3" s="844" t="s">
        <v>623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</row>
    <row r="4" spans="1:14" ht="15.75" customHeight="1">
      <c r="A4" s="844" t="s">
        <v>615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4" ht="33" customHeight="1">
      <c r="A5" s="848" t="s">
        <v>571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</row>
    <row r="6" spans="1:14" ht="15.75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4" ht="15" customHeight="1">
      <c r="A7" s="702" t="s">
        <v>624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</row>
    <row r="8" spans="1:14" ht="6" customHeight="1">
      <c r="A8" s="276"/>
      <c r="B8" s="276"/>
      <c r="C8" s="276"/>
      <c r="D8" s="276"/>
      <c r="E8" s="276"/>
      <c r="F8" s="276"/>
      <c r="G8" s="276"/>
      <c r="H8" s="276"/>
      <c r="I8" s="276"/>
      <c r="J8" s="232"/>
    </row>
    <row r="9" spans="1:14" s="309" customFormat="1">
      <c r="A9" s="704" t="s">
        <v>631</v>
      </c>
      <c r="B9" s="704"/>
      <c r="C9" s="704"/>
      <c r="D9" s="704"/>
      <c r="E9" s="704"/>
      <c r="F9" s="704"/>
      <c r="G9" s="704"/>
      <c r="H9" s="704"/>
      <c r="I9" s="704"/>
      <c r="J9" s="704"/>
      <c r="K9" s="329"/>
      <c r="L9" s="329"/>
      <c r="M9" s="329"/>
      <c r="N9" s="329"/>
    </row>
    <row r="10" spans="1:14" s="309" customFormat="1">
      <c r="A10" s="704" t="s">
        <v>629</v>
      </c>
      <c r="B10" s="704"/>
      <c r="C10" s="704"/>
      <c r="D10" s="704"/>
      <c r="E10" s="704"/>
      <c r="F10" s="704"/>
      <c r="G10" s="704"/>
      <c r="H10" s="704"/>
      <c r="I10" s="704"/>
      <c r="J10" s="704"/>
      <c r="K10" s="329"/>
      <c r="L10" s="329"/>
      <c r="M10" s="329"/>
      <c r="N10" s="329"/>
    </row>
    <row r="11" spans="1:14" ht="6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32"/>
    </row>
    <row r="12" spans="1:14" ht="15" customHeight="1">
      <c r="A12" s="702" t="s">
        <v>686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</row>
    <row r="13" spans="1:14" ht="15" customHeight="1">
      <c r="A13" s="705" t="s">
        <v>572</v>
      </c>
      <c r="B13" s="705" t="s">
        <v>616</v>
      </c>
      <c r="C13" s="705" t="s">
        <v>617</v>
      </c>
      <c r="D13" s="705" t="s">
        <v>618</v>
      </c>
      <c r="E13" s="705"/>
      <c r="F13" s="705"/>
      <c r="G13" s="705"/>
      <c r="H13" s="705" t="s">
        <v>619</v>
      </c>
      <c r="I13" s="705" t="s">
        <v>620</v>
      </c>
      <c r="J13" s="845" t="s">
        <v>687</v>
      </c>
      <c r="K13" s="845" t="s">
        <v>687</v>
      </c>
      <c r="L13" s="845" t="s">
        <v>687</v>
      </c>
    </row>
    <row r="14" spans="1:14">
      <c r="A14" s="705"/>
      <c r="B14" s="705"/>
      <c r="C14" s="705"/>
      <c r="D14" s="705" t="s">
        <v>196</v>
      </c>
      <c r="E14" s="705" t="s">
        <v>176</v>
      </c>
      <c r="F14" s="705"/>
      <c r="G14" s="705"/>
      <c r="H14" s="705"/>
      <c r="I14" s="705"/>
      <c r="J14" s="846"/>
      <c r="K14" s="846"/>
      <c r="L14" s="846"/>
    </row>
    <row r="15" spans="1:14" ht="38.25">
      <c r="A15" s="705"/>
      <c r="B15" s="705"/>
      <c r="C15" s="705"/>
      <c r="D15" s="705"/>
      <c r="E15" s="294" t="s">
        <v>201</v>
      </c>
      <c r="F15" s="294" t="s">
        <v>202</v>
      </c>
      <c r="G15" s="294" t="s">
        <v>203</v>
      </c>
      <c r="H15" s="705"/>
      <c r="I15" s="705"/>
      <c r="J15" s="324">
        <v>2020</v>
      </c>
      <c r="K15" s="328">
        <v>2021</v>
      </c>
      <c r="L15" s="328">
        <v>2022</v>
      </c>
    </row>
    <row r="16" spans="1:14">
      <c r="A16" s="239">
        <v>1</v>
      </c>
      <c r="B16" s="239">
        <v>2</v>
      </c>
      <c r="C16" s="239">
        <v>3</v>
      </c>
      <c r="D16" s="239">
        <v>4</v>
      </c>
      <c r="E16" s="239">
        <v>5</v>
      </c>
      <c r="F16" s="239">
        <v>6</v>
      </c>
      <c r="G16" s="239">
        <v>7</v>
      </c>
      <c r="H16" s="239">
        <v>8</v>
      </c>
      <c r="I16" s="239">
        <v>9</v>
      </c>
      <c r="J16" s="325">
        <v>10</v>
      </c>
      <c r="K16" s="330">
        <v>11</v>
      </c>
      <c r="L16" s="330">
        <v>12</v>
      </c>
    </row>
    <row r="17" spans="1:14" ht="15.75">
      <c r="A17" s="267">
        <f>SUM(A16)</f>
        <v>1</v>
      </c>
      <c r="B17" s="268" t="s">
        <v>274</v>
      </c>
      <c r="C17" s="299">
        <v>1</v>
      </c>
      <c r="D17" s="299">
        <f>E17+F17+G17</f>
        <v>25279</v>
      </c>
      <c r="E17" s="299">
        <v>10631</v>
      </c>
      <c r="F17" s="299">
        <v>2658</v>
      </c>
      <c r="G17" s="299">
        <v>11990</v>
      </c>
      <c r="H17" s="299"/>
      <c r="I17" s="299">
        <v>1.1499999999999999</v>
      </c>
      <c r="J17" s="326">
        <f>C17*D17*I17*12</f>
        <v>348850.19999999995</v>
      </c>
      <c r="K17" s="331">
        <v>356578.2</v>
      </c>
      <c r="L17" s="331">
        <v>374518.2</v>
      </c>
    </row>
    <row r="18" spans="1:14" ht="15.75">
      <c r="A18" s="267">
        <v>2</v>
      </c>
      <c r="B18" s="297" t="s">
        <v>462</v>
      </c>
      <c r="C18" s="299">
        <v>18</v>
      </c>
      <c r="D18" s="299">
        <f>E18+F18+G18</f>
        <v>23991</v>
      </c>
      <c r="E18" s="299">
        <v>8926</v>
      </c>
      <c r="F18" s="299">
        <v>2845</v>
      </c>
      <c r="G18" s="299">
        <v>12220</v>
      </c>
      <c r="H18" s="299"/>
      <c r="I18" s="299">
        <v>1.1499999999999999</v>
      </c>
      <c r="J18" s="326">
        <f>C18*D18*I18*12</f>
        <v>5959364.3999999994</v>
      </c>
      <c r="K18" s="331">
        <v>6312092.4000000004</v>
      </c>
      <c r="L18" s="331">
        <v>6597181.0800000001</v>
      </c>
    </row>
    <row r="19" spans="1:14" ht="15.75">
      <c r="A19" s="296">
        <v>3</v>
      </c>
      <c r="B19" s="298" t="s">
        <v>463</v>
      </c>
      <c r="C19" s="300">
        <v>1</v>
      </c>
      <c r="D19" s="299">
        <f>E19+F19+G19</f>
        <v>14230.31</v>
      </c>
      <c r="E19" s="299">
        <v>5153</v>
      </c>
      <c r="F19" s="299">
        <v>3091.8</v>
      </c>
      <c r="G19" s="299">
        <v>5985.51</v>
      </c>
      <c r="H19" s="299"/>
      <c r="I19" s="299">
        <v>1.1499999999999999</v>
      </c>
      <c r="J19" s="326">
        <f>C19*D19*I19*12</f>
        <v>196378.27799999999</v>
      </c>
      <c r="K19" s="331">
        <v>202526.04</v>
      </c>
      <c r="L19" s="331">
        <v>208308.24</v>
      </c>
    </row>
    <row r="20" spans="1:14" ht="15" customHeight="1">
      <c r="A20" s="698" t="s">
        <v>573</v>
      </c>
      <c r="B20" s="699"/>
      <c r="C20" s="386">
        <f>SUM(C17:C19)</f>
        <v>20</v>
      </c>
      <c r="D20" s="236">
        <f>SUM(D17:D18)</f>
        <v>49270</v>
      </c>
      <c r="E20" s="237" t="s">
        <v>574</v>
      </c>
      <c r="F20" s="237" t="s">
        <v>574</v>
      </c>
      <c r="G20" s="237" t="s">
        <v>574</v>
      </c>
      <c r="H20" s="237" t="s">
        <v>574</v>
      </c>
      <c r="I20" s="237" t="s">
        <v>574</v>
      </c>
      <c r="J20" s="327">
        <f>SUM(J17:J19)+7</f>
        <v>6504599.8779999996</v>
      </c>
      <c r="K20" s="327">
        <f>SUM(K17:K19)+3</f>
        <v>6871199.6400000006</v>
      </c>
      <c r="L20" s="327">
        <f>SUM(L17:L19)-8</f>
        <v>7179999.5200000005</v>
      </c>
    </row>
    <row r="21" spans="1:14" ht="8.25" customHeight="1">
      <c r="A21" s="233"/>
      <c r="B21" s="700"/>
      <c r="C21" s="700"/>
      <c r="D21" s="701"/>
      <c r="E21" s="701"/>
      <c r="F21" s="269"/>
      <c r="G21" s="269"/>
      <c r="H21" s="269"/>
      <c r="I21" s="269"/>
      <c r="J21" s="270"/>
    </row>
    <row r="22" spans="1:14" ht="6.75" customHeight="1">
      <c r="A22" s="303"/>
      <c r="B22" s="303"/>
      <c r="C22" s="304"/>
      <c r="D22" s="305"/>
      <c r="E22" s="306"/>
      <c r="F22" s="306"/>
      <c r="G22" s="306"/>
      <c r="H22" s="306"/>
      <c r="I22" s="306"/>
      <c r="J22" s="307"/>
    </row>
    <row r="23" spans="1:14">
      <c r="A23" s="704" t="s">
        <v>630</v>
      </c>
      <c r="B23" s="704"/>
      <c r="C23" s="704"/>
      <c r="D23" s="704"/>
      <c r="E23" s="704"/>
      <c r="F23" s="704"/>
      <c r="G23" s="704"/>
      <c r="H23" s="704"/>
      <c r="I23" s="704"/>
      <c r="J23" s="704"/>
    </row>
    <row r="24" spans="1:14">
      <c r="A24" s="704" t="s">
        <v>629</v>
      </c>
      <c r="B24" s="704"/>
      <c r="C24" s="704"/>
      <c r="D24" s="704"/>
      <c r="E24" s="704"/>
      <c r="F24" s="704"/>
      <c r="G24" s="704"/>
      <c r="H24" s="704"/>
      <c r="I24" s="704"/>
      <c r="J24" s="704"/>
    </row>
    <row r="25" spans="1:14" ht="16.5" customHeight="1"/>
    <row r="26" spans="1:14" ht="15" customHeight="1">
      <c r="A26" s="702" t="s">
        <v>688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</row>
    <row r="27" spans="1:14">
      <c r="A27" s="238"/>
      <c r="E27" s="238"/>
      <c r="F27" s="238"/>
      <c r="G27" s="271"/>
      <c r="H27" s="271"/>
      <c r="I27" s="271"/>
      <c r="J27" s="247">
        <v>2020</v>
      </c>
      <c r="K27" s="335">
        <v>2021</v>
      </c>
      <c r="L27" s="335">
        <v>2022</v>
      </c>
    </row>
    <row r="28" spans="1:14" s="186" customFormat="1" ht="41.25" customHeight="1">
      <c r="A28" s="294" t="s">
        <v>572</v>
      </c>
      <c r="B28" s="294" t="s">
        <v>575</v>
      </c>
      <c r="C28" s="710" t="s">
        <v>576</v>
      </c>
      <c r="D28" s="711"/>
      <c r="E28" s="710" t="s">
        <v>577</v>
      </c>
      <c r="F28" s="711"/>
      <c r="G28" s="710" t="s">
        <v>621</v>
      </c>
      <c r="H28" s="712"/>
      <c r="I28" s="713" t="s">
        <v>689</v>
      </c>
      <c r="J28" s="713"/>
      <c r="K28" s="334" t="s">
        <v>689</v>
      </c>
      <c r="L28" s="334" t="s">
        <v>689</v>
      </c>
      <c r="M28" s="333"/>
      <c r="N28" s="333"/>
    </row>
    <row r="29" spans="1:14">
      <c r="A29" s="239">
        <v>1</v>
      </c>
      <c r="B29" s="239">
        <v>2</v>
      </c>
      <c r="C29" s="707">
        <v>3</v>
      </c>
      <c r="D29" s="708"/>
      <c r="E29" s="707">
        <v>4</v>
      </c>
      <c r="F29" s="708"/>
      <c r="G29" s="707">
        <v>5</v>
      </c>
      <c r="H29" s="709"/>
      <c r="I29" s="706">
        <v>6</v>
      </c>
      <c r="J29" s="706"/>
      <c r="K29" s="330">
        <v>7</v>
      </c>
      <c r="L29" s="330">
        <v>8</v>
      </c>
    </row>
    <row r="30" spans="1:14" ht="29.25" customHeight="1">
      <c r="A30" s="239">
        <v>1</v>
      </c>
      <c r="B30" s="350" t="s">
        <v>625</v>
      </c>
      <c r="C30" s="707" t="s">
        <v>9</v>
      </c>
      <c r="D30" s="708"/>
      <c r="E30" s="707" t="s">
        <v>9</v>
      </c>
      <c r="F30" s="708"/>
      <c r="G30" s="707" t="s">
        <v>9</v>
      </c>
      <c r="H30" s="709"/>
      <c r="I30" s="706"/>
      <c r="J30" s="706"/>
      <c r="K30" s="331"/>
      <c r="L30" s="331"/>
    </row>
    <row r="31" spans="1:14" ht="51.75" customHeight="1">
      <c r="A31" s="239" t="s">
        <v>204</v>
      </c>
      <c r="B31" s="351" t="s">
        <v>744</v>
      </c>
      <c r="C31" s="707"/>
      <c r="D31" s="708"/>
      <c r="E31" s="707"/>
      <c r="F31" s="708"/>
      <c r="G31" s="707"/>
      <c r="H31" s="709"/>
      <c r="I31" s="706"/>
      <c r="J31" s="706"/>
      <c r="K31" s="331"/>
      <c r="L31" s="331"/>
    </row>
    <row r="32" spans="1:14" ht="32.25" customHeight="1">
      <c r="A32" s="239" t="s">
        <v>70</v>
      </c>
      <c r="B32" s="351" t="s">
        <v>626</v>
      </c>
      <c r="C32" s="707"/>
      <c r="D32" s="708"/>
      <c r="E32" s="707"/>
      <c r="F32" s="708"/>
      <c r="G32" s="707"/>
      <c r="H32" s="709"/>
      <c r="I32" s="706"/>
      <c r="J32" s="706"/>
      <c r="K32" s="331"/>
      <c r="L32" s="331"/>
    </row>
    <row r="33" spans="1:14" ht="18.75" customHeight="1">
      <c r="A33" s="239" t="s">
        <v>72</v>
      </c>
      <c r="B33" s="351" t="s">
        <v>627</v>
      </c>
      <c r="C33" s="707"/>
      <c r="D33" s="708"/>
      <c r="E33" s="707"/>
      <c r="F33" s="708"/>
      <c r="G33" s="707"/>
      <c r="H33" s="709"/>
      <c r="I33" s="706"/>
      <c r="J33" s="706"/>
      <c r="K33" s="331"/>
      <c r="L33" s="331"/>
    </row>
    <row r="34" spans="1:14" ht="34.5" hidden="1" customHeight="1">
      <c r="A34" s="239">
        <v>2</v>
      </c>
      <c r="B34" s="350" t="s">
        <v>628</v>
      </c>
      <c r="C34" s="707" t="s">
        <v>9</v>
      </c>
      <c r="D34" s="708"/>
      <c r="E34" s="707" t="s">
        <v>9</v>
      </c>
      <c r="F34" s="708"/>
      <c r="G34" s="707" t="s">
        <v>9</v>
      </c>
      <c r="H34" s="709"/>
      <c r="I34" s="706"/>
      <c r="J34" s="706"/>
      <c r="K34" s="331"/>
      <c r="L34" s="331"/>
    </row>
    <row r="35" spans="1:14" ht="51" hidden="1">
      <c r="A35" s="239" t="s">
        <v>205</v>
      </c>
      <c r="B35" s="351" t="s">
        <v>745</v>
      </c>
      <c r="C35" s="707"/>
      <c r="D35" s="708"/>
      <c r="E35" s="707"/>
      <c r="F35" s="708"/>
      <c r="G35" s="707"/>
      <c r="H35" s="709"/>
      <c r="I35" s="706"/>
      <c r="J35" s="706"/>
      <c r="K35" s="331"/>
      <c r="L35" s="331"/>
    </row>
    <row r="36" spans="1:14" ht="29.25" hidden="1" customHeight="1">
      <c r="A36" s="239" t="s">
        <v>206</v>
      </c>
      <c r="B36" s="351" t="s">
        <v>626</v>
      </c>
      <c r="C36" s="707"/>
      <c r="D36" s="708"/>
      <c r="E36" s="707"/>
      <c r="F36" s="708"/>
      <c r="G36" s="707"/>
      <c r="H36" s="709"/>
      <c r="I36" s="706"/>
      <c r="J36" s="706"/>
      <c r="K36" s="331"/>
      <c r="L36" s="331"/>
    </row>
    <row r="37" spans="1:14" s="302" customFormat="1" ht="16.5" hidden="1" customHeight="1">
      <c r="A37" s="239" t="s">
        <v>207</v>
      </c>
      <c r="B37" s="351" t="s">
        <v>627</v>
      </c>
      <c r="C37" s="707"/>
      <c r="D37" s="708"/>
      <c r="E37" s="707"/>
      <c r="F37" s="708"/>
      <c r="G37" s="707"/>
      <c r="H37" s="709"/>
      <c r="I37" s="706"/>
      <c r="J37" s="706"/>
      <c r="K37" s="331"/>
      <c r="L37" s="331"/>
      <c r="M37" s="75"/>
      <c r="N37" s="75"/>
    </row>
    <row r="38" spans="1:14" ht="18" customHeight="1">
      <c r="A38" s="240"/>
      <c r="B38" s="241" t="s">
        <v>573</v>
      </c>
      <c r="C38" s="716" t="s">
        <v>574</v>
      </c>
      <c r="D38" s="717"/>
      <c r="E38" s="716" t="s">
        <v>574</v>
      </c>
      <c r="F38" s="717"/>
      <c r="G38" s="716">
        <f>G37</f>
        <v>0</v>
      </c>
      <c r="H38" s="718"/>
      <c r="I38" s="719">
        <f>I37</f>
        <v>0</v>
      </c>
      <c r="J38" s="719"/>
      <c r="K38" s="331"/>
      <c r="L38" s="331"/>
    </row>
    <row r="39" spans="1:14">
      <c r="A39" s="288"/>
      <c r="B39" s="242"/>
      <c r="C39" s="242"/>
      <c r="D39" s="242"/>
      <c r="E39" s="288"/>
      <c r="F39" s="288"/>
      <c r="G39" s="271"/>
      <c r="H39" s="271"/>
      <c r="I39" s="271"/>
      <c r="J39" s="272"/>
    </row>
    <row r="40" spans="1:14" ht="30" customHeight="1">
      <c r="A40" s="702" t="s">
        <v>712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</row>
    <row r="41" spans="1:14">
      <c r="A41" s="238"/>
      <c r="E41" s="238"/>
      <c r="F41" s="238"/>
      <c r="G41" s="271"/>
      <c r="H41" s="271"/>
      <c r="I41" s="271"/>
      <c r="J41" s="247">
        <v>2020</v>
      </c>
      <c r="K41" s="335">
        <v>2021</v>
      </c>
      <c r="L41" s="335">
        <v>2022</v>
      </c>
    </row>
    <row r="42" spans="1:14" s="186" customFormat="1" ht="41.25" customHeight="1">
      <c r="A42" s="294" t="s">
        <v>572</v>
      </c>
      <c r="B42" s="294" t="s">
        <v>575</v>
      </c>
      <c r="C42" s="710" t="s">
        <v>713</v>
      </c>
      <c r="D42" s="711"/>
      <c r="E42" s="710" t="s">
        <v>208</v>
      </c>
      <c r="F42" s="711"/>
      <c r="G42" s="710" t="s">
        <v>621</v>
      </c>
      <c r="H42" s="712"/>
      <c r="I42" s="713" t="s">
        <v>689</v>
      </c>
      <c r="J42" s="713"/>
      <c r="K42" s="334" t="s">
        <v>689</v>
      </c>
      <c r="L42" s="334" t="s">
        <v>689</v>
      </c>
      <c r="M42" s="333"/>
      <c r="N42" s="333"/>
    </row>
    <row r="43" spans="1:14">
      <c r="A43" s="239">
        <v>1</v>
      </c>
      <c r="B43" s="239">
        <v>2</v>
      </c>
      <c r="C43" s="707">
        <v>3</v>
      </c>
      <c r="D43" s="708"/>
      <c r="E43" s="707">
        <v>4</v>
      </c>
      <c r="F43" s="708"/>
      <c r="G43" s="707">
        <v>5</v>
      </c>
      <c r="H43" s="709"/>
      <c r="I43" s="706">
        <v>6</v>
      </c>
      <c r="J43" s="706"/>
      <c r="K43" s="330">
        <v>7</v>
      </c>
      <c r="L43" s="330">
        <v>8</v>
      </c>
    </row>
    <row r="44" spans="1:14">
      <c r="A44" s="239">
        <v>1</v>
      </c>
      <c r="B44" s="350" t="s">
        <v>714</v>
      </c>
      <c r="C44" s="707"/>
      <c r="D44" s="708"/>
      <c r="E44" s="707"/>
      <c r="F44" s="708"/>
      <c r="G44" s="707"/>
      <c r="H44" s="709"/>
      <c r="I44" s="706"/>
      <c r="J44" s="706"/>
      <c r="K44" s="331"/>
      <c r="L44" s="331"/>
    </row>
    <row r="45" spans="1:14" ht="15.75" customHeight="1">
      <c r="A45" s="239">
        <v>2</v>
      </c>
      <c r="B45" s="358" t="s">
        <v>715</v>
      </c>
      <c r="C45" s="707">
        <v>0</v>
      </c>
      <c r="D45" s="708"/>
      <c r="E45" s="707">
        <v>0</v>
      </c>
      <c r="F45" s="708"/>
      <c r="G45" s="707">
        <v>0</v>
      </c>
      <c r="H45" s="709"/>
      <c r="I45" s="706"/>
      <c r="J45" s="706"/>
      <c r="K45" s="331"/>
      <c r="L45" s="331"/>
    </row>
    <row r="46" spans="1:14" s="302" customFormat="1">
      <c r="A46" s="239">
        <v>3</v>
      </c>
      <c r="B46" s="358" t="s">
        <v>716</v>
      </c>
      <c r="C46" s="707">
        <v>0</v>
      </c>
      <c r="D46" s="708"/>
      <c r="E46" s="707">
        <v>0</v>
      </c>
      <c r="F46" s="708"/>
      <c r="G46" s="707">
        <v>0</v>
      </c>
      <c r="H46" s="709"/>
      <c r="I46" s="706"/>
      <c r="J46" s="706"/>
      <c r="K46" s="331"/>
      <c r="L46" s="331"/>
      <c r="M46" s="75"/>
      <c r="N46" s="75"/>
    </row>
    <row r="47" spans="1:14">
      <c r="A47" s="240"/>
      <c r="B47" s="241" t="s">
        <v>573</v>
      </c>
      <c r="C47" s="716" t="s">
        <v>574</v>
      </c>
      <c r="D47" s="717"/>
      <c r="E47" s="716" t="s">
        <v>574</v>
      </c>
      <c r="F47" s="717"/>
      <c r="G47" s="716">
        <f>G46</f>
        <v>0</v>
      </c>
      <c r="H47" s="718"/>
      <c r="I47" s="719">
        <f>I46</f>
        <v>0</v>
      </c>
      <c r="J47" s="719"/>
      <c r="K47" s="331"/>
      <c r="L47" s="331"/>
    </row>
    <row r="48" spans="1:14">
      <c r="A48" s="288"/>
      <c r="B48" s="242"/>
      <c r="C48" s="242"/>
      <c r="D48" s="242"/>
      <c r="E48" s="288"/>
      <c r="F48" s="288"/>
      <c r="G48" s="271"/>
      <c r="H48" s="271"/>
      <c r="I48" s="271"/>
      <c r="J48" s="272"/>
    </row>
    <row r="49" spans="1:12">
      <c r="A49" s="243"/>
      <c r="B49" s="244"/>
      <c r="C49" s="244"/>
      <c r="D49" s="244"/>
      <c r="E49" s="243"/>
      <c r="F49" s="243"/>
      <c r="G49" s="243"/>
      <c r="H49" s="243"/>
      <c r="I49" s="243"/>
      <c r="J49" s="245"/>
    </row>
    <row r="50" spans="1:12" ht="29.25" customHeight="1">
      <c r="A50" s="702" t="s">
        <v>633</v>
      </c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</row>
    <row r="51" spans="1:12">
      <c r="A51" s="714"/>
      <c r="B51" s="714"/>
      <c r="C51" s="714"/>
      <c r="D51" s="714"/>
      <c r="E51" s="714"/>
      <c r="F51" s="714"/>
      <c r="G51" s="714"/>
      <c r="H51" s="714"/>
      <c r="I51" s="714"/>
      <c r="J51" s="714"/>
    </row>
    <row r="52" spans="1:12">
      <c r="A52" s="238"/>
      <c r="C52" s="715"/>
      <c r="D52" s="715"/>
      <c r="E52" s="715"/>
      <c r="F52" s="715"/>
      <c r="G52" s="238"/>
      <c r="H52" s="238"/>
      <c r="I52" s="238"/>
      <c r="J52" s="247">
        <v>2020</v>
      </c>
      <c r="K52" s="247">
        <v>2021</v>
      </c>
      <c r="L52" s="247">
        <v>2022</v>
      </c>
    </row>
    <row r="53" spans="1:12">
      <c r="A53" s="294" t="s">
        <v>572</v>
      </c>
      <c r="B53" s="710" t="s">
        <v>588</v>
      </c>
      <c r="C53" s="712"/>
      <c r="D53" s="712"/>
      <c r="E53" s="712"/>
      <c r="F53" s="712"/>
      <c r="G53" s="713" t="s">
        <v>589</v>
      </c>
      <c r="H53" s="713"/>
      <c r="I53" s="713" t="s">
        <v>590</v>
      </c>
      <c r="J53" s="713"/>
      <c r="K53" s="331"/>
      <c r="L53" s="331"/>
    </row>
    <row r="54" spans="1:12">
      <c r="A54" s="239">
        <v>1</v>
      </c>
      <c r="B54" s="707">
        <v>2</v>
      </c>
      <c r="C54" s="709"/>
      <c r="D54" s="709"/>
      <c r="E54" s="709"/>
      <c r="F54" s="709"/>
      <c r="G54" s="706">
        <v>3</v>
      </c>
      <c r="H54" s="706"/>
      <c r="I54" s="706">
        <v>4</v>
      </c>
      <c r="J54" s="706"/>
      <c r="K54" s="330">
        <v>5</v>
      </c>
      <c r="L54" s="330">
        <v>6</v>
      </c>
    </row>
    <row r="55" spans="1:12">
      <c r="A55" s="239">
        <v>1</v>
      </c>
      <c r="B55" s="723" t="s">
        <v>580</v>
      </c>
      <c r="C55" s="724"/>
      <c r="D55" s="724"/>
      <c r="E55" s="724"/>
      <c r="F55" s="725"/>
      <c r="G55" s="706" t="s">
        <v>273</v>
      </c>
      <c r="H55" s="706"/>
      <c r="I55" s="726">
        <f>I57</f>
        <v>1414522.9731599998</v>
      </c>
      <c r="J55" s="726"/>
      <c r="K55" s="337">
        <f>K57</f>
        <v>1501663.9208000002</v>
      </c>
      <c r="L55" s="337">
        <f>L57</f>
        <v>1569599.8944000001</v>
      </c>
    </row>
    <row r="56" spans="1:12">
      <c r="A56" s="239" t="s">
        <v>204</v>
      </c>
      <c r="B56" s="720" t="s">
        <v>176</v>
      </c>
      <c r="C56" s="721"/>
      <c r="D56" s="721"/>
      <c r="E56" s="721"/>
      <c r="F56" s="721"/>
      <c r="G56" s="706"/>
      <c r="H56" s="706"/>
      <c r="I56" s="706"/>
      <c r="J56" s="706"/>
      <c r="K56" s="339"/>
      <c r="L56" s="339"/>
    </row>
    <row r="57" spans="1:12">
      <c r="A57" s="239"/>
      <c r="B57" s="720" t="s">
        <v>581</v>
      </c>
      <c r="C57" s="721"/>
      <c r="D57" s="721"/>
      <c r="E57" s="721"/>
      <c r="F57" s="721"/>
      <c r="G57" s="722">
        <f>J20</f>
        <v>6504599.8779999996</v>
      </c>
      <c r="H57" s="706"/>
      <c r="I57" s="722">
        <f>G57*22%-16489</f>
        <v>1414522.9731599998</v>
      </c>
      <c r="J57" s="722"/>
      <c r="K57" s="338">
        <f>K20*22%-10000</f>
        <v>1501663.9208000002</v>
      </c>
      <c r="L57" s="338">
        <f>L20*22%-10000</f>
        <v>1569599.8944000001</v>
      </c>
    </row>
    <row r="58" spans="1:12">
      <c r="A58" s="239" t="s">
        <v>70</v>
      </c>
      <c r="B58" s="720" t="s">
        <v>582</v>
      </c>
      <c r="C58" s="721"/>
      <c r="D58" s="721"/>
      <c r="E58" s="721"/>
      <c r="F58" s="721"/>
      <c r="G58" s="706"/>
      <c r="H58" s="706"/>
      <c r="I58" s="722"/>
      <c r="J58" s="722"/>
      <c r="K58" s="339"/>
      <c r="L58" s="339"/>
    </row>
    <row r="59" spans="1:12" ht="17.25" customHeight="1">
      <c r="A59" s="239" t="s">
        <v>72</v>
      </c>
      <c r="B59" s="720" t="s">
        <v>622</v>
      </c>
      <c r="C59" s="721"/>
      <c r="D59" s="721"/>
      <c r="E59" s="721"/>
      <c r="F59" s="721"/>
      <c r="G59" s="706"/>
      <c r="H59" s="706"/>
      <c r="I59" s="722"/>
      <c r="J59" s="722"/>
      <c r="K59" s="339"/>
      <c r="L59" s="339"/>
    </row>
    <row r="60" spans="1:12" ht="17.25" customHeight="1">
      <c r="A60" s="239">
        <v>2</v>
      </c>
      <c r="B60" s="727" t="s">
        <v>583</v>
      </c>
      <c r="C60" s="728"/>
      <c r="D60" s="728"/>
      <c r="E60" s="728"/>
      <c r="F60" s="728"/>
      <c r="G60" s="706" t="s">
        <v>273</v>
      </c>
      <c r="H60" s="706"/>
      <c r="I60" s="726">
        <f>I62+I64+I67</f>
        <v>503377.18999599991</v>
      </c>
      <c r="J60" s="726"/>
      <c r="K60" s="337">
        <f>K62+K64+K67</f>
        <v>526936.37048000004</v>
      </c>
      <c r="L60" s="337">
        <f>L62+L64+L67</f>
        <v>552299.96063999995</v>
      </c>
    </row>
    <row r="61" spans="1:12" ht="17.25" customHeight="1">
      <c r="A61" s="239" t="s">
        <v>205</v>
      </c>
      <c r="B61" s="729" t="s">
        <v>176</v>
      </c>
      <c r="C61" s="730"/>
      <c r="D61" s="730"/>
      <c r="E61" s="730"/>
      <c r="F61" s="730"/>
      <c r="G61" s="706"/>
      <c r="H61" s="706"/>
      <c r="I61" s="722"/>
      <c r="J61" s="722"/>
      <c r="K61" s="338"/>
      <c r="L61" s="338"/>
    </row>
    <row r="62" spans="1:12" ht="17.25" customHeight="1">
      <c r="A62" s="239"/>
      <c r="B62" s="720" t="s">
        <v>584</v>
      </c>
      <c r="C62" s="721"/>
      <c r="D62" s="721"/>
      <c r="E62" s="721"/>
      <c r="F62" s="721"/>
      <c r="G62" s="722">
        <f>G57</f>
        <v>6504599.8779999996</v>
      </c>
      <c r="H62" s="722"/>
      <c r="I62" s="722">
        <f>G62*2.9%-30000</f>
        <v>158633.39646199998</v>
      </c>
      <c r="J62" s="722"/>
      <c r="K62" s="338">
        <f>K20*2.9%-36502</f>
        <v>162762.78956</v>
      </c>
      <c r="L62" s="338">
        <f>L20*2.9%-36460</f>
        <v>171759.98608</v>
      </c>
    </row>
    <row r="63" spans="1:12" ht="17.25" customHeight="1">
      <c r="A63" s="239" t="s">
        <v>206</v>
      </c>
      <c r="B63" s="729" t="s">
        <v>132</v>
      </c>
      <c r="C63" s="730"/>
      <c r="D63" s="730"/>
      <c r="E63" s="730"/>
      <c r="F63" s="730"/>
      <c r="G63" s="722"/>
      <c r="H63" s="722"/>
      <c r="I63" s="722"/>
      <c r="J63" s="722"/>
      <c r="K63" s="330"/>
      <c r="L63" s="330"/>
    </row>
    <row r="64" spans="1:12" ht="17.25" customHeight="1">
      <c r="A64" s="239" t="s">
        <v>207</v>
      </c>
      <c r="B64" s="720" t="s">
        <v>585</v>
      </c>
      <c r="C64" s="721"/>
      <c r="D64" s="721"/>
      <c r="E64" s="721"/>
      <c r="F64" s="721"/>
      <c r="G64" s="722">
        <f>G57</f>
        <v>6504599.8779999996</v>
      </c>
      <c r="H64" s="722"/>
      <c r="I64" s="722">
        <f>G64*0.2%</f>
        <v>13009.199756</v>
      </c>
      <c r="J64" s="722"/>
      <c r="K64" s="338">
        <f>K20*0.2%</f>
        <v>13742.399280000001</v>
      </c>
      <c r="L64" s="338">
        <f>L20*0.2%</f>
        <v>14359.999040000001</v>
      </c>
    </row>
    <row r="65" spans="1:14" ht="17.25" customHeight="1">
      <c r="A65" s="239" t="s">
        <v>578</v>
      </c>
      <c r="B65" s="720" t="s">
        <v>586</v>
      </c>
      <c r="C65" s="721"/>
      <c r="D65" s="721"/>
      <c r="E65" s="721"/>
      <c r="F65" s="721"/>
      <c r="G65" s="722"/>
      <c r="H65" s="722"/>
      <c r="I65" s="722"/>
      <c r="J65" s="722"/>
      <c r="K65" s="338"/>
      <c r="L65" s="338"/>
    </row>
    <row r="66" spans="1:14" ht="17.25" customHeight="1">
      <c r="A66" s="239" t="s">
        <v>579</v>
      </c>
      <c r="B66" s="720" t="s">
        <v>586</v>
      </c>
      <c r="C66" s="721"/>
      <c r="D66" s="721"/>
      <c r="E66" s="721"/>
      <c r="F66" s="721"/>
      <c r="G66" s="722"/>
      <c r="H66" s="722"/>
      <c r="I66" s="722"/>
      <c r="J66" s="722"/>
      <c r="K66" s="338"/>
      <c r="L66" s="338"/>
    </row>
    <row r="67" spans="1:14" ht="17.25" customHeight="1">
      <c r="A67" s="239">
        <v>3</v>
      </c>
      <c r="B67" s="729" t="s">
        <v>587</v>
      </c>
      <c r="C67" s="730"/>
      <c r="D67" s="730"/>
      <c r="E67" s="730"/>
      <c r="F67" s="730"/>
      <c r="G67" s="722">
        <f>G57</f>
        <v>6504599.8779999996</v>
      </c>
      <c r="H67" s="722"/>
      <c r="I67" s="722">
        <f>G67*5.1%</f>
        <v>331734.59377799998</v>
      </c>
      <c r="J67" s="722"/>
      <c r="K67" s="338">
        <f>K20*5.1%</f>
        <v>350431.18164000002</v>
      </c>
      <c r="L67" s="338">
        <f>L20*5.1%</f>
        <v>366179.97551999998</v>
      </c>
    </row>
    <row r="68" spans="1:14" s="322" customFormat="1" ht="22.5" customHeight="1">
      <c r="A68" s="240"/>
      <c r="B68" s="731" t="s">
        <v>573</v>
      </c>
      <c r="C68" s="732"/>
      <c r="D68" s="732"/>
      <c r="E68" s="732"/>
      <c r="F68" s="732"/>
      <c r="G68" s="719"/>
      <c r="H68" s="719"/>
      <c r="I68" s="726">
        <f>I55+I60</f>
        <v>1917900.1631559997</v>
      </c>
      <c r="J68" s="726"/>
      <c r="K68" s="337">
        <f>K55+K60</f>
        <v>2028600.2912800002</v>
      </c>
      <c r="L68" s="337">
        <f>L55+L60</f>
        <v>2121899.8550399998</v>
      </c>
      <c r="M68" s="332"/>
      <c r="N68" s="332"/>
    </row>
    <row r="69" spans="1:14" ht="9" customHeight="1">
      <c r="A69" s="275"/>
      <c r="B69" s="246"/>
      <c r="C69" s="246"/>
      <c r="D69" s="246"/>
      <c r="E69" s="275"/>
      <c r="F69" s="275"/>
      <c r="G69" s="275"/>
      <c r="H69" s="275"/>
      <c r="I69" s="275"/>
      <c r="J69" s="248"/>
    </row>
    <row r="70" spans="1:14" s="352" customFormat="1" ht="15" customHeight="1">
      <c r="A70" s="844" t="s">
        <v>634</v>
      </c>
      <c r="B70" s="844"/>
      <c r="C70" s="844"/>
      <c r="D70" s="844"/>
      <c r="E70" s="844"/>
      <c r="F70" s="844"/>
      <c r="G70" s="844"/>
      <c r="H70" s="844"/>
      <c r="I70" s="844"/>
      <c r="J70" s="844"/>
      <c r="K70" s="844"/>
      <c r="L70" s="844"/>
      <c r="M70" s="1"/>
      <c r="N70" s="1"/>
    </row>
    <row r="71" spans="1:14" ht="6" customHeight="1">
      <c r="A71" s="276"/>
      <c r="B71" s="246"/>
      <c r="C71" s="246"/>
      <c r="D71" s="246"/>
      <c r="E71" s="276"/>
      <c r="F71" s="275"/>
      <c r="G71" s="275"/>
      <c r="H71" s="275"/>
      <c r="I71" s="275"/>
      <c r="J71" s="248"/>
    </row>
    <row r="72" spans="1:14">
      <c r="A72" s="734" t="s">
        <v>632</v>
      </c>
      <c r="B72" s="734"/>
      <c r="C72" s="734"/>
      <c r="D72" s="734"/>
      <c r="E72" s="734"/>
      <c r="F72" s="275"/>
      <c r="G72" s="275"/>
      <c r="H72" s="275"/>
      <c r="I72" s="275"/>
      <c r="J72" s="248"/>
    </row>
    <row r="73" spans="1:14">
      <c r="A73" s="734" t="s">
        <v>629</v>
      </c>
      <c r="B73" s="734"/>
      <c r="C73" s="734"/>
      <c r="D73" s="734"/>
      <c r="E73" s="734"/>
      <c r="F73" s="275"/>
      <c r="G73" s="275"/>
      <c r="H73" s="275"/>
      <c r="I73" s="275"/>
      <c r="J73" s="248"/>
    </row>
    <row r="74" spans="1:14" ht="12" customHeight="1">
      <c r="A74" s="276"/>
      <c r="B74" s="246"/>
      <c r="C74" s="246"/>
      <c r="D74" s="246"/>
      <c r="E74" s="276"/>
      <c r="F74" s="275"/>
      <c r="G74" s="275"/>
      <c r="H74" s="275"/>
      <c r="I74" s="275"/>
      <c r="J74" s="341">
        <v>2020</v>
      </c>
      <c r="K74" s="335">
        <v>2021</v>
      </c>
      <c r="L74" s="335">
        <v>2022</v>
      </c>
    </row>
    <row r="75" spans="1:14" ht="24.75" customHeight="1">
      <c r="A75" s="239" t="s">
        <v>572</v>
      </c>
      <c r="B75" s="707" t="s">
        <v>0</v>
      </c>
      <c r="C75" s="709"/>
      <c r="D75" s="733"/>
      <c r="E75" s="706" t="s">
        <v>591</v>
      </c>
      <c r="F75" s="706"/>
      <c r="G75" s="706" t="s">
        <v>592</v>
      </c>
      <c r="H75" s="706"/>
      <c r="I75" s="713" t="s">
        <v>690</v>
      </c>
      <c r="J75" s="713"/>
      <c r="K75" s="340" t="s">
        <v>691</v>
      </c>
      <c r="L75" s="340" t="s">
        <v>691</v>
      </c>
    </row>
    <row r="76" spans="1:14">
      <c r="A76" s="239">
        <v>1</v>
      </c>
      <c r="B76" s="707">
        <v>2</v>
      </c>
      <c r="C76" s="709"/>
      <c r="D76" s="733"/>
      <c r="E76" s="706">
        <v>5</v>
      </c>
      <c r="F76" s="706"/>
      <c r="G76" s="706">
        <v>5</v>
      </c>
      <c r="H76" s="706"/>
      <c r="I76" s="706">
        <v>5</v>
      </c>
      <c r="J76" s="706"/>
      <c r="K76" s="330">
        <v>6</v>
      </c>
      <c r="L76" s="330">
        <v>7</v>
      </c>
    </row>
    <row r="77" spans="1:14">
      <c r="A77" s="239"/>
      <c r="B77" s="707"/>
      <c r="C77" s="709"/>
      <c r="D77" s="733"/>
      <c r="E77" s="706"/>
      <c r="F77" s="706"/>
      <c r="G77" s="706"/>
      <c r="H77" s="706"/>
      <c r="I77" s="706"/>
      <c r="J77" s="706"/>
      <c r="K77" s="331"/>
      <c r="L77" s="331"/>
    </row>
    <row r="78" spans="1:14">
      <c r="A78" s="249"/>
      <c r="B78" s="741" t="s">
        <v>573</v>
      </c>
      <c r="C78" s="742"/>
      <c r="D78" s="743"/>
      <c r="E78" s="719"/>
      <c r="F78" s="719"/>
      <c r="G78" s="719"/>
      <c r="H78" s="719"/>
      <c r="I78" s="719"/>
      <c r="J78" s="719"/>
      <c r="K78" s="331"/>
      <c r="L78" s="331"/>
    </row>
    <row r="79" spans="1:14" ht="9.75" customHeight="1">
      <c r="A79" s="243"/>
      <c r="B79" s="244"/>
      <c r="C79" s="244"/>
      <c r="D79" s="244"/>
      <c r="E79" s="243"/>
      <c r="F79" s="243"/>
      <c r="G79" s="243"/>
      <c r="H79" s="243"/>
      <c r="I79" s="243"/>
      <c r="J79" s="245"/>
    </row>
    <row r="80" spans="1:14" ht="15" customHeight="1">
      <c r="A80" s="744" t="s">
        <v>697</v>
      </c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</row>
    <row r="81" spans="1:12" ht="7.5" customHeight="1">
      <c r="A81" s="276"/>
      <c r="B81" s="250"/>
      <c r="C81" s="276"/>
      <c r="D81" s="276"/>
      <c r="E81" s="276"/>
      <c r="F81" s="276"/>
      <c r="G81" s="238"/>
      <c r="H81" s="238"/>
      <c r="I81" s="238"/>
      <c r="J81" s="251"/>
    </row>
    <row r="82" spans="1:12">
      <c r="A82" s="734" t="s">
        <v>635</v>
      </c>
      <c r="B82" s="734"/>
      <c r="C82" s="734"/>
      <c r="D82" s="734"/>
      <c r="E82" s="734"/>
      <c r="F82" s="275"/>
      <c r="G82" s="275"/>
      <c r="H82" s="275"/>
      <c r="I82" s="275"/>
      <c r="J82" s="248"/>
    </row>
    <row r="83" spans="1:12" ht="15" customHeight="1">
      <c r="A83" s="734" t="s">
        <v>629</v>
      </c>
      <c r="B83" s="734"/>
      <c r="C83" s="734"/>
      <c r="D83" s="734"/>
      <c r="E83" s="734"/>
      <c r="F83" s="275"/>
      <c r="G83" s="275"/>
      <c r="H83" s="275"/>
      <c r="I83" s="275"/>
      <c r="J83" s="248"/>
    </row>
    <row r="84" spans="1:12" ht="15" customHeight="1">
      <c r="A84" s="702" t="s">
        <v>698</v>
      </c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</row>
    <row r="85" spans="1:12">
      <c r="A85" s="276"/>
      <c r="B85" s="250"/>
      <c r="C85" s="276"/>
      <c r="D85" s="276"/>
      <c r="E85" s="276"/>
      <c r="F85" s="276"/>
      <c r="G85" s="238"/>
      <c r="H85" s="238"/>
      <c r="I85" s="238"/>
      <c r="J85" s="341">
        <v>2020</v>
      </c>
      <c r="K85" s="335">
        <v>2021</v>
      </c>
      <c r="L85" s="335">
        <v>2022</v>
      </c>
    </row>
    <row r="86" spans="1:12" ht="44.25" customHeight="1">
      <c r="A86" s="280" t="s">
        <v>572</v>
      </c>
      <c r="B86" s="735" t="s">
        <v>575</v>
      </c>
      <c r="C86" s="736"/>
      <c r="D86" s="737"/>
      <c r="E86" s="738" t="s">
        <v>593</v>
      </c>
      <c r="F86" s="739"/>
      <c r="G86" s="740" t="s">
        <v>594</v>
      </c>
      <c r="H86" s="740"/>
      <c r="I86" s="740" t="s">
        <v>692</v>
      </c>
      <c r="J86" s="740"/>
      <c r="K86" s="340" t="str">
        <f>I86</f>
        <v xml:space="preserve">Сумма исчисленного налога, подлежащего уплате, руб. </v>
      </c>
      <c r="L86" s="340" t="str">
        <f>K86</f>
        <v xml:space="preserve">Сумма исчисленного налога, подлежащего уплате, руб. </v>
      </c>
    </row>
    <row r="87" spans="1:12">
      <c r="A87" s="310">
        <v>1</v>
      </c>
      <c r="B87" s="738">
        <v>2</v>
      </c>
      <c r="C87" s="747"/>
      <c r="D87" s="739"/>
      <c r="E87" s="755">
        <v>3</v>
      </c>
      <c r="F87" s="755"/>
      <c r="G87" s="755">
        <v>4</v>
      </c>
      <c r="H87" s="755"/>
      <c r="I87" s="755">
        <v>5</v>
      </c>
      <c r="J87" s="755"/>
      <c r="K87" s="339">
        <v>6</v>
      </c>
      <c r="L87" s="339">
        <v>7</v>
      </c>
    </row>
    <row r="88" spans="1:12">
      <c r="A88" s="311">
        <v>1</v>
      </c>
      <c r="B88" s="756" t="s">
        <v>636</v>
      </c>
      <c r="C88" s="756"/>
      <c r="D88" s="756"/>
      <c r="E88" s="740">
        <v>0</v>
      </c>
      <c r="F88" s="740"/>
      <c r="G88" s="740">
        <v>2.2000000000000002</v>
      </c>
      <c r="H88" s="740"/>
      <c r="I88" s="757">
        <v>0</v>
      </c>
      <c r="J88" s="757"/>
      <c r="K88" s="359">
        <v>0</v>
      </c>
      <c r="L88" s="359">
        <v>0</v>
      </c>
    </row>
    <row r="89" spans="1:12">
      <c r="A89" s="315"/>
      <c r="B89" s="745" t="s">
        <v>637</v>
      </c>
      <c r="C89" s="746"/>
      <c r="D89" s="746"/>
      <c r="E89" s="738"/>
      <c r="F89" s="739"/>
      <c r="G89" s="747"/>
      <c r="H89" s="739"/>
      <c r="I89" s="748"/>
      <c r="J89" s="748"/>
      <c r="K89" s="378"/>
      <c r="L89" s="379"/>
    </row>
    <row r="90" spans="1:12">
      <c r="A90" s="316"/>
      <c r="B90" s="749" t="s">
        <v>638</v>
      </c>
      <c r="C90" s="750"/>
      <c r="D90" s="750"/>
      <c r="E90" s="751">
        <v>0</v>
      </c>
      <c r="F90" s="752"/>
      <c r="G90" s="753">
        <v>2.2000000000000002</v>
      </c>
      <c r="H90" s="752"/>
      <c r="I90" s="754">
        <v>0</v>
      </c>
      <c r="J90" s="754"/>
      <c r="K90" s="380">
        <v>0</v>
      </c>
      <c r="L90" s="381">
        <v>0</v>
      </c>
    </row>
    <row r="91" spans="1:12">
      <c r="A91" s="315"/>
      <c r="B91" s="766" t="s">
        <v>639</v>
      </c>
      <c r="C91" s="767"/>
      <c r="D91" s="767"/>
      <c r="E91" s="738"/>
      <c r="F91" s="739"/>
      <c r="G91" s="747"/>
      <c r="H91" s="739"/>
      <c r="I91" s="748"/>
      <c r="J91" s="748"/>
      <c r="K91" s="378"/>
      <c r="L91" s="379"/>
    </row>
    <row r="92" spans="1:12">
      <c r="A92" s="316"/>
      <c r="B92" s="768" t="s">
        <v>640</v>
      </c>
      <c r="C92" s="769"/>
      <c r="D92" s="769"/>
      <c r="E92" s="751">
        <v>0</v>
      </c>
      <c r="F92" s="752"/>
      <c r="G92" s="753">
        <v>2.2000000000000002</v>
      </c>
      <c r="H92" s="752"/>
      <c r="I92" s="754">
        <v>0</v>
      </c>
      <c r="J92" s="754"/>
      <c r="K92" s="382">
        <v>0</v>
      </c>
      <c r="L92" s="383">
        <v>0</v>
      </c>
    </row>
    <row r="93" spans="1:12">
      <c r="A93" s="311"/>
      <c r="B93" s="758" t="s">
        <v>641</v>
      </c>
      <c r="C93" s="759"/>
      <c r="D93" s="760"/>
      <c r="E93" s="735">
        <v>0</v>
      </c>
      <c r="F93" s="736"/>
      <c r="G93" s="735">
        <v>2.2000000000000002</v>
      </c>
      <c r="H93" s="737"/>
      <c r="I93" s="761">
        <v>0</v>
      </c>
      <c r="J93" s="761"/>
      <c r="K93" s="384">
        <v>0</v>
      </c>
      <c r="L93" s="359">
        <v>0</v>
      </c>
    </row>
    <row r="94" spans="1:12">
      <c r="A94" s="313"/>
      <c r="B94" s="762" t="s">
        <v>639</v>
      </c>
      <c r="C94" s="763"/>
      <c r="D94" s="764"/>
      <c r="E94" s="738"/>
      <c r="F94" s="739"/>
      <c r="G94" s="738"/>
      <c r="H94" s="739"/>
      <c r="I94" s="765"/>
      <c r="J94" s="748"/>
      <c r="K94" s="380"/>
      <c r="L94" s="381"/>
    </row>
    <row r="95" spans="1:12">
      <c r="A95" s="314"/>
      <c r="B95" s="777" t="s">
        <v>640</v>
      </c>
      <c r="C95" s="778"/>
      <c r="D95" s="779"/>
      <c r="E95" s="751">
        <v>0</v>
      </c>
      <c r="F95" s="752"/>
      <c r="G95" s="751">
        <v>2.2000000000000002</v>
      </c>
      <c r="H95" s="752"/>
      <c r="I95" s="780">
        <v>0</v>
      </c>
      <c r="J95" s="754"/>
      <c r="K95" s="382">
        <v>0</v>
      </c>
      <c r="L95" s="383">
        <v>0</v>
      </c>
    </row>
    <row r="96" spans="1:12">
      <c r="A96" s="312"/>
      <c r="B96" s="774" t="s">
        <v>573</v>
      </c>
      <c r="C96" s="774"/>
      <c r="D96" s="774"/>
      <c r="E96" s="775" t="s">
        <v>9</v>
      </c>
      <c r="F96" s="775"/>
      <c r="G96" s="775" t="s">
        <v>9</v>
      </c>
      <c r="H96" s="775"/>
      <c r="I96" s="776">
        <v>0</v>
      </c>
      <c r="J96" s="776"/>
      <c r="K96" s="368">
        <v>0</v>
      </c>
      <c r="L96" s="367">
        <v>0</v>
      </c>
    </row>
    <row r="97" spans="1:12" ht="5.25" customHeight="1">
      <c r="A97" s="284"/>
      <c r="B97" s="255"/>
      <c r="C97" s="284"/>
      <c r="D97" s="284"/>
      <c r="E97" s="256"/>
      <c r="F97" s="257"/>
      <c r="G97" s="238"/>
      <c r="H97" s="238"/>
      <c r="I97" s="238"/>
      <c r="J97" s="251"/>
    </row>
    <row r="98" spans="1:12" ht="15" customHeight="1">
      <c r="A98" s="702" t="s">
        <v>645</v>
      </c>
      <c r="B98" s="702"/>
      <c r="C98" s="702"/>
      <c r="D98" s="702"/>
      <c r="E98" s="702"/>
      <c r="F98" s="702"/>
      <c r="G98" s="702"/>
      <c r="H98" s="702"/>
      <c r="I98" s="702"/>
      <c r="J98" s="702"/>
      <c r="K98" s="702"/>
      <c r="L98" s="702"/>
    </row>
    <row r="99" spans="1:12">
      <c r="A99" s="257"/>
      <c r="B99" s="258"/>
      <c r="C99" s="257"/>
      <c r="D99" s="257"/>
      <c r="E99" s="257"/>
      <c r="F99" s="257"/>
      <c r="G99" s="238"/>
      <c r="H99" s="238"/>
      <c r="I99" s="238"/>
      <c r="J99" s="341">
        <v>2020</v>
      </c>
      <c r="K99" s="335">
        <v>2021</v>
      </c>
      <c r="L99" s="335">
        <v>2022</v>
      </c>
    </row>
    <row r="100" spans="1:12" ht="34.5" customHeight="1">
      <c r="A100" s="282" t="s">
        <v>572</v>
      </c>
      <c r="B100" s="787" t="s">
        <v>575</v>
      </c>
      <c r="C100" s="788"/>
      <c r="D100" s="789"/>
      <c r="E100" s="790" t="s">
        <v>644</v>
      </c>
      <c r="F100" s="791"/>
      <c r="G100" s="792" t="s">
        <v>594</v>
      </c>
      <c r="H100" s="792"/>
      <c r="I100" s="792" t="s">
        <v>689</v>
      </c>
      <c r="J100" s="792"/>
      <c r="K100" s="334" t="s">
        <v>689</v>
      </c>
      <c r="L100" s="334" t="s">
        <v>689</v>
      </c>
    </row>
    <row r="101" spans="1:12">
      <c r="A101" s="280">
        <v>1</v>
      </c>
      <c r="B101" s="735">
        <v>2</v>
      </c>
      <c r="C101" s="736"/>
      <c r="D101" s="737"/>
      <c r="E101" s="740">
        <v>3</v>
      </c>
      <c r="F101" s="740"/>
      <c r="G101" s="740">
        <v>4</v>
      </c>
      <c r="H101" s="740"/>
      <c r="I101" s="740">
        <v>5</v>
      </c>
      <c r="J101" s="740"/>
      <c r="K101" s="330">
        <v>6</v>
      </c>
      <c r="L101" s="330">
        <v>7</v>
      </c>
    </row>
    <row r="102" spans="1:12">
      <c r="A102" s="252">
        <v>1</v>
      </c>
      <c r="B102" s="781" t="s">
        <v>642</v>
      </c>
      <c r="C102" s="782"/>
      <c r="D102" s="783"/>
      <c r="E102" s="751">
        <f>E104</f>
        <v>2101706</v>
      </c>
      <c r="F102" s="752"/>
      <c r="G102" s="740">
        <f>G104</f>
        <v>0.8</v>
      </c>
      <c r="H102" s="740"/>
      <c r="I102" s="757">
        <f>I104</f>
        <v>16813.648000000001</v>
      </c>
      <c r="J102" s="757"/>
      <c r="K102" s="343">
        <f>I102</f>
        <v>16813.648000000001</v>
      </c>
      <c r="L102" s="343">
        <f>I102</f>
        <v>16813.648000000001</v>
      </c>
    </row>
    <row r="103" spans="1:12">
      <c r="A103" s="252"/>
      <c r="B103" s="784" t="s">
        <v>643</v>
      </c>
      <c r="C103" s="785"/>
      <c r="D103" s="786"/>
      <c r="E103" s="735"/>
      <c r="F103" s="737"/>
      <c r="G103" s="740"/>
      <c r="H103" s="740"/>
      <c r="I103" s="757"/>
      <c r="J103" s="757"/>
      <c r="K103" s="343">
        <f t="shared" ref="K103:K105" si="0">I103</f>
        <v>0</v>
      </c>
      <c r="L103" s="343">
        <f t="shared" ref="L103:L105" si="1">I103</f>
        <v>0</v>
      </c>
    </row>
    <row r="104" spans="1:12">
      <c r="A104" s="253"/>
      <c r="B104" s="756"/>
      <c r="C104" s="756"/>
      <c r="D104" s="756"/>
      <c r="E104" s="735">
        <v>2101706</v>
      </c>
      <c r="F104" s="737"/>
      <c r="G104" s="740">
        <v>0.8</v>
      </c>
      <c r="H104" s="740"/>
      <c r="I104" s="757">
        <f>E104*G104/100</f>
        <v>16813.648000000001</v>
      </c>
      <c r="J104" s="757"/>
      <c r="K104" s="343">
        <f t="shared" si="0"/>
        <v>16813.648000000001</v>
      </c>
      <c r="L104" s="343">
        <f t="shared" si="1"/>
        <v>16813.648000000001</v>
      </c>
    </row>
    <row r="105" spans="1:12">
      <c r="A105" s="291"/>
      <c r="B105" s="793" t="s">
        <v>573</v>
      </c>
      <c r="C105" s="794"/>
      <c r="D105" s="795"/>
      <c r="E105" s="735" t="s">
        <v>9</v>
      </c>
      <c r="F105" s="737"/>
      <c r="G105" s="740" t="s">
        <v>9</v>
      </c>
      <c r="H105" s="740"/>
      <c r="I105" s="757">
        <v>16820</v>
      </c>
      <c r="J105" s="757"/>
      <c r="K105" s="343">
        <f t="shared" si="0"/>
        <v>16820</v>
      </c>
      <c r="L105" s="343">
        <f t="shared" si="1"/>
        <v>16820</v>
      </c>
    </row>
    <row r="106" spans="1:12" ht="10.5" customHeight="1">
      <c r="A106" s="257"/>
      <c r="B106" s="258"/>
      <c r="C106" s="257"/>
      <c r="D106" s="257"/>
      <c r="E106" s="257"/>
      <c r="F106" s="257"/>
      <c r="G106" s="238"/>
      <c r="H106" s="238"/>
      <c r="I106" s="238"/>
      <c r="J106" s="251"/>
    </row>
    <row r="107" spans="1:12" ht="15" customHeight="1">
      <c r="A107" s="849" t="s">
        <v>646</v>
      </c>
      <c r="B107" s="849"/>
      <c r="C107" s="849"/>
      <c r="D107" s="849"/>
      <c r="E107" s="849"/>
      <c r="F107" s="849"/>
      <c r="G107" s="849"/>
      <c r="H107" s="849"/>
      <c r="I107" s="849"/>
      <c r="J107" s="849"/>
      <c r="K107" s="849"/>
      <c r="L107" s="849"/>
    </row>
    <row r="108" spans="1:12">
      <c r="A108" s="257"/>
      <c r="B108" s="258"/>
      <c r="C108" s="257"/>
      <c r="D108" s="257"/>
      <c r="E108" s="257"/>
      <c r="F108" s="257"/>
      <c r="G108" s="238"/>
      <c r="H108" s="238"/>
      <c r="I108" s="238"/>
      <c r="J108" s="341">
        <v>2020</v>
      </c>
      <c r="K108" s="335">
        <v>2021</v>
      </c>
      <c r="L108" s="335">
        <v>2022</v>
      </c>
    </row>
    <row r="109" spans="1:12" ht="26.25" customHeight="1">
      <c r="A109" s="282" t="s">
        <v>572</v>
      </c>
      <c r="B109" s="787" t="s">
        <v>575</v>
      </c>
      <c r="C109" s="788"/>
      <c r="D109" s="789"/>
      <c r="E109" s="790" t="s">
        <v>593</v>
      </c>
      <c r="F109" s="791"/>
      <c r="G109" s="792" t="s">
        <v>594</v>
      </c>
      <c r="H109" s="792"/>
      <c r="I109" s="792" t="s">
        <v>693</v>
      </c>
      <c r="J109" s="792"/>
      <c r="K109" s="334" t="s">
        <v>693</v>
      </c>
      <c r="L109" s="334" t="s">
        <v>693</v>
      </c>
    </row>
    <row r="110" spans="1:12">
      <c r="A110" s="280">
        <v>1</v>
      </c>
      <c r="B110" s="735">
        <v>2</v>
      </c>
      <c r="C110" s="736"/>
      <c r="D110" s="737"/>
      <c r="E110" s="740">
        <v>3</v>
      </c>
      <c r="F110" s="740"/>
      <c r="G110" s="740">
        <v>4</v>
      </c>
      <c r="H110" s="740"/>
      <c r="I110" s="740">
        <v>5</v>
      </c>
      <c r="J110" s="740"/>
      <c r="K110" s="339">
        <v>6</v>
      </c>
      <c r="L110" s="339">
        <v>7</v>
      </c>
    </row>
    <row r="111" spans="1:12">
      <c r="A111" s="252">
        <v>1</v>
      </c>
      <c r="B111" s="781" t="s">
        <v>228</v>
      </c>
      <c r="C111" s="782"/>
      <c r="D111" s="783"/>
      <c r="E111" s="751"/>
      <c r="F111" s="752"/>
      <c r="G111" s="740"/>
      <c r="H111" s="740"/>
      <c r="I111" s="757"/>
      <c r="J111" s="757"/>
      <c r="K111" s="331"/>
      <c r="L111" s="331"/>
    </row>
    <row r="112" spans="1:12">
      <c r="A112" s="252">
        <v>2</v>
      </c>
      <c r="B112" s="784" t="s">
        <v>647</v>
      </c>
      <c r="C112" s="785"/>
      <c r="D112" s="786"/>
      <c r="E112" s="735"/>
      <c r="F112" s="737"/>
      <c r="G112" s="740"/>
      <c r="H112" s="740"/>
      <c r="I112" s="757"/>
      <c r="J112" s="757"/>
      <c r="K112" s="331"/>
      <c r="L112" s="331"/>
    </row>
    <row r="113" spans="1:12">
      <c r="A113" s="253">
        <v>3</v>
      </c>
      <c r="B113" s="798" t="s">
        <v>595</v>
      </c>
      <c r="C113" s="799"/>
      <c r="D113" s="800"/>
      <c r="E113" s="735"/>
      <c r="F113" s="737"/>
      <c r="G113" s="740"/>
      <c r="H113" s="740"/>
      <c r="I113" s="757"/>
      <c r="J113" s="757"/>
      <c r="K113" s="331"/>
      <c r="L113" s="331"/>
    </row>
    <row r="114" spans="1:12">
      <c r="A114" s="254">
        <v>4</v>
      </c>
      <c r="B114" s="798" t="s">
        <v>596</v>
      </c>
      <c r="C114" s="799"/>
      <c r="D114" s="800"/>
      <c r="E114" s="735"/>
      <c r="F114" s="737"/>
      <c r="G114" s="740"/>
      <c r="H114" s="740"/>
      <c r="I114" s="757"/>
      <c r="J114" s="757"/>
      <c r="K114" s="331"/>
      <c r="L114" s="331"/>
    </row>
    <row r="115" spans="1:12">
      <c r="A115" s="291"/>
      <c r="B115" s="793" t="s">
        <v>573</v>
      </c>
      <c r="C115" s="794"/>
      <c r="D115" s="795"/>
      <c r="E115" s="796" t="s">
        <v>9</v>
      </c>
      <c r="F115" s="797"/>
      <c r="G115" s="775" t="s">
        <v>9</v>
      </c>
      <c r="H115" s="775"/>
      <c r="I115" s="776"/>
      <c r="J115" s="776"/>
      <c r="K115" s="331"/>
      <c r="L115" s="331"/>
    </row>
    <row r="116" spans="1:12" ht="7.5" customHeight="1">
      <c r="A116" s="276"/>
      <c r="B116" s="250"/>
      <c r="C116" s="276"/>
      <c r="D116" s="276"/>
      <c r="E116" s="276"/>
      <c r="F116" s="276"/>
      <c r="G116" s="238"/>
      <c r="H116" s="238"/>
      <c r="I116" s="238"/>
      <c r="J116" s="251"/>
    </row>
    <row r="117" spans="1:12" ht="19.5" customHeight="1">
      <c r="A117" s="744" t="s">
        <v>648</v>
      </c>
      <c r="B117" s="744"/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</row>
    <row r="118" spans="1:12" ht="7.5" customHeight="1">
      <c r="A118" s="259"/>
      <c r="B118" s="259"/>
      <c r="C118" s="259"/>
      <c r="D118" s="259"/>
      <c r="E118" s="259"/>
      <c r="F118" s="259"/>
      <c r="G118" s="238"/>
      <c r="H118" s="238"/>
      <c r="I118" s="238"/>
      <c r="J118" s="251"/>
    </row>
    <row r="119" spans="1:12">
      <c r="A119" s="804" t="s">
        <v>649</v>
      </c>
      <c r="B119" s="804"/>
      <c r="C119" s="804"/>
      <c r="D119" s="804"/>
      <c r="E119" s="804"/>
      <c r="F119" s="804"/>
      <c r="G119" s="238"/>
      <c r="H119" s="238"/>
      <c r="I119" s="238"/>
      <c r="J119" s="251"/>
    </row>
    <row r="120" spans="1:12">
      <c r="A120" s="804" t="s">
        <v>650</v>
      </c>
      <c r="B120" s="804"/>
      <c r="C120" s="804"/>
      <c r="D120" s="804"/>
      <c r="E120" s="804"/>
      <c r="F120" s="804"/>
      <c r="G120" s="238"/>
      <c r="H120" s="238"/>
      <c r="I120" s="238"/>
      <c r="J120" s="251"/>
    </row>
    <row r="121" spans="1:12" ht="8.25" customHeight="1">
      <c r="A121" s="259"/>
      <c r="B121" s="259"/>
      <c r="C121" s="259"/>
      <c r="D121" s="259"/>
      <c r="E121" s="259"/>
      <c r="F121" s="259"/>
      <c r="G121" s="238"/>
      <c r="H121" s="238"/>
      <c r="I121" s="238"/>
      <c r="J121" s="251"/>
    </row>
    <row r="122" spans="1:12" ht="15" customHeight="1">
      <c r="A122" s="849" t="s">
        <v>659</v>
      </c>
      <c r="B122" s="849"/>
      <c r="C122" s="849"/>
      <c r="D122" s="849"/>
      <c r="E122" s="849"/>
      <c r="F122" s="849"/>
      <c r="G122" s="849"/>
      <c r="H122" s="849"/>
      <c r="I122" s="849"/>
      <c r="J122" s="849"/>
      <c r="K122" s="849"/>
      <c r="L122" s="849"/>
    </row>
    <row r="123" spans="1:12">
      <c r="A123" s="259"/>
      <c r="B123" s="259"/>
      <c r="C123" s="259"/>
      <c r="D123" s="259"/>
      <c r="E123" s="259"/>
      <c r="F123" s="259"/>
      <c r="G123" s="238"/>
      <c r="H123" s="238"/>
      <c r="I123" s="238"/>
      <c r="J123" s="341">
        <v>2020</v>
      </c>
      <c r="K123" s="335">
        <v>2021</v>
      </c>
      <c r="L123" s="335">
        <v>2022</v>
      </c>
    </row>
    <row r="124" spans="1:12" ht="25.5">
      <c r="A124" s="280" t="s">
        <v>572</v>
      </c>
      <c r="B124" s="735" t="s">
        <v>575</v>
      </c>
      <c r="C124" s="737"/>
      <c r="D124" s="735" t="s">
        <v>597</v>
      </c>
      <c r="E124" s="737"/>
      <c r="F124" s="282" t="s">
        <v>598</v>
      </c>
      <c r="G124" s="740" t="s">
        <v>599</v>
      </c>
      <c r="H124" s="740"/>
      <c r="I124" s="792" t="s">
        <v>689</v>
      </c>
      <c r="J124" s="792"/>
      <c r="K124" s="334" t="s">
        <v>689</v>
      </c>
      <c r="L124" s="334" t="s">
        <v>689</v>
      </c>
    </row>
    <row r="125" spans="1:12">
      <c r="A125" s="280">
        <v>1</v>
      </c>
      <c r="B125" s="735">
        <v>2</v>
      </c>
      <c r="C125" s="737"/>
      <c r="D125" s="735">
        <v>4</v>
      </c>
      <c r="E125" s="737"/>
      <c r="F125" s="280">
        <v>5</v>
      </c>
      <c r="G125" s="740">
        <v>6</v>
      </c>
      <c r="H125" s="740"/>
      <c r="I125" s="740">
        <v>7</v>
      </c>
      <c r="J125" s="740"/>
      <c r="K125" s="339">
        <v>8</v>
      </c>
      <c r="L125" s="339">
        <v>9</v>
      </c>
    </row>
    <row r="126" spans="1:12" ht="15.75" customHeight="1">
      <c r="A126" s="280">
        <v>1</v>
      </c>
      <c r="B126" s="770" t="s">
        <v>651</v>
      </c>
      <c r="C126" s="772"/>
      <c r="D126" s="735">
        <v>1</v>
      </c>
      <c r="E126" s="737"/>
      <c r="F126" s="285">
        <v>12</v>
      </c>
      <c r="G126" s="801">
        <v>246</v>
      </c>
      <c r="H126" s="801"/>
      <c r="I126" s="802">
        <f t="shared" ref="I126:I133" si="2">D126*F126*G126</f>
        <v>2952</v>
      </c>
      <c r="J126" s="803"/>
      <c r="K126" s="343">
        <f>I126</f>
        <v>2952</v>
      </c>
      <c r="L126" s="343">
        <f>I126</f>
        <v>2952</v>
      </c>
    </row>
    <row r="127" spans="1:12" ht="15.75" customHeight="1">
      <c r="A127" s="280">
        <f t="shared" ref="A127:A133" si="3">A126+1</f>
        <v>2</v>
      </c>
      <c r="B127" s="770" t="s">
        <v>652</v>
      </c>
      <c r="C127" s="772"/>
      <c r="D127" s="735">
        <v>1</v>
      </c>
      <c r="E127" s="737"/>
      <c r="F127" s="285">
        <v>12</v>
      </c>
      <c r="G127" s="801">
        <v>430.67</v>
      </c>
      <c r="H127" s="801"/>
      <c r="I127" s="802">
        <f t="shared" si="2"/>
        <v>5168.04</v>
      </c>
      <c r="J127" s="803"/>
      <c r="K127" s="343">
        <f t="shared" ref="K127:K134" si="4">I127</f>
        <v>5168.04</v>
      </c>
      <c r="L127" s="343">
        <f t="shared" ref="L127:L134" si="5">I127</f>
        <v>5168.04</v>
      </c>
    </row>
    <row r="128" spans="1:12" ht="15.75" customHeight="1">
      <c r="A128" s="280">
        <f t="shared" si="3"/>
        <v>3</v>
      </c>
      <c r="B128" s="770" t="s">
        <v>653</v>
      </c>
      <c r="C128" s="772"/>
      <c r="D128" s="735">
        <v>0</v>
      </c>
      <c r="E128" s="737"/>
      <c r="F128" s="285">
        <v>12</v>
      </c>
      <c r="G128" s="801">
        <v>0</v>
      </c>
      <c r="H128" s="801"/>
      <c r="I128" s="802">
        <f t="shared" si="2"/>
        <v>0</v>
      </c>
      <c r="J128" s="803"/>
      <c r="K128" s="343">
        <f t="shared" si="4"/>
        <v>0</v>
      </c>
      <c r="L128" s="343">
        <f t="shared" si="5"/>
        <v>0</v>
      </c>
    </row>
    <row r="129" spans="1:14" ht="15.75" customHeight="1">
      <c r="A129" s="280">
        <f t="shared" si="3"/>
        <v>4</v>
      </c>
      <c r="B129" s="770" t="s">
        <v>654</v>
      </c>
      <c r="C129" s="772"/>
      <c r="D129" s="735">
        <v>0</v>
      </c>
      <c r="E129" s="737"/>
      <c r="F129" s="285">
        <v>12</v>
      </c>
      <c r="G129" s="801">
        <v>0</v>
      </c>
      <c r="H129" s="801"/>
      <c r="I129" s="802">
        <f t="shared" si="2"/>
        <v>0</v>
      </c>
      <c r="J129" s="803"/>
      <c r="K129" s="343">
        <f t="shared" si="4"/>
        <v>0</v>
      </c>
      <c r="L129" s="343">
        <f t="shared" si="5"/>
        <v>0</v>
      </c>
    </row>
    <row r="130" spans="1:14" ht="15.75" customHeight="1">
      <c r="A130" s="280">
        <f t="shared" si="3"/>
        <v>5</v>
      </c>
      <c r="B130" s="770" t="s">
        <v>655</v>
      </c>
      <c r="C130" s="772"/>
      <c r="D130" s="735">
        <v>0</v>
      </c>
      <c r="E130" s="737"/>
      <c r="F130" s="285">
        <v>12</v>
      </c>
      <c r="G130" s="801">
        <v>0</v>
      </c>
      <c r="H130" s="801"/>
      <c r="I130" s="802">
        <f t="shared" si="2"/>
        <v>0</v>
      </c>
      <c r="J130" s="803"/>
      <c r="K130" s="343">
        <f t="shared" si="4"/>
        <v>0</v>
      </c>
      <c r="L130" s="343">
        <f t="shared" si="5"/>
        <v>0</v>
      </c>
    </row>
    <row r="131" spans="1:14" ht="15.75" customHeight="1">
      <c r="A131" s="280">
        <f t="shared" si="3"/>
        <v>6</v>
      </c>
      <c r="B131" s="770" t="s">
        <v>656</v>
      </c>
      <c r="C131" s="772"/>
      <c r="D131" s="735">
        <v>0</v>
      </c>
      <c r="E131" s="737"/>
      <c r="F131" s="285">
        <v>12</v>
      </c>
      <c r="G131" s="801">
        <v>0</v>
      </c>
      <c r="H131" s="801"/>
      <c r="I131" s="802">
        <f t="shared" si="2"/>
        <v>0</v>
      </c>
      <c r="J131" s="803"/>
      <c r="K131" s="343">
        <f t="shared" si="4"/>
        <v>0</v>
      </c>
      <c r="L131" s="343">
        <f t="shared" si="5"/>
        <v>0</v>
      </c>
    </row>
    <row r="132" spans="1:14" ht="15.75" customHeight="1">
      <c r="A132" s="280">
        <f t="shared" si="3"/>
        <v>7</v>
      </c>
      <c r="B132" s="770" t="s">
        <v>657</v>
      </c>
      <c r="C132" s="772"/>
      <c r="D132" s="735">
        <v>1</v>
      </c>
      <c r="E132" s="737"/>
      <c r="F132" s="285">
        <v>12</v>
      </c>
      <c r="G132" s="801">
        <v>2040</v>
      </c>
      <c r="H132" s="801"/>
      <c r="I132" s="802">
        <f t="shared" si="2"/>
        <v>24480</v>
      </c>
      <c r="J132" s="803"/>
      <c r="K132" s="343">
        <f t="shared" si="4"/>
        <v>24480</v>
      </c>
      <c r="L132" s="343">
        <f t="shared" si="5"/>
        <v>24480</v>
      </c>
    </row>
    <row r="133" spans="1:14" ht="15.75" customHeight="1">
      <c r="A133" s="280">
        <f t="shared" si="3"/>
        <v>8</v>
      </c>
      <c r="B133" s="770" t="s">
        <v>658</v>
      </c>
      <c r="C133" s="772"/>
      <c r="D133" s="735">
        <v>0</v>
      </c>
      <c r="E133" s="737"/>
      <c r="F133" s="285">
        <v>12</v>
      </c>
      <c r="G133" s="801">
        <v>0</v>
      </c>
      <c r="H133" s="801"/>
      <c r="I133" s="802">
        <f t="shared" si="2"/>
        <v>0</v>
      </c>
      <c r="J133" s="803"/>
      <c r="K133" s="343">
        <f t="shared" si="4"/>
        <v>0</v>
      </c>
      <c r="L133" s="343">
        <f t="shared" si="5"/>
        <v>0</v>
      </c>
    </row>
    <row r="134" spans="1:14" s="322" customFormat="1">
      <c r="A134" s="283"/>
      <c r="B134" s="793" t="s">
        <v>573</v>
      </c>
      <c r="C134" s="795"/>
      <c r="D134" s="796"/>
      <c r="E134" s="797"/>
      <c r="F134" s="286" t="s">
        <v>574</v>
      </c>
      <c r="G134" s="805"/>
      <c r="H134" s="805"/>
      <c r="I134" s="806">
        <f>SUM(I126:J133)</f>
        <v>32600.04</v>
      </c>
      <c r="J134" s="806"/>
      <c r="K134" s="345">
        <f t="shared" si="4"/>
        <v>32600.04</v>
      </c>
      <c r="L134" s="345">
        <f t="shared" si="5"/>
        <v>32600.04</v>
      </c>
      <c r="M134" s="332"/>
      <c r="N134" s="332"/>
    </row>
    <row r="135" spans="1:14">
      <c r="A135" s="276"/>
      <c r="B135" s="276"/>
      <c r="C135" s="276"/>
      <c r="D135" s="276"/>
      <c r="E135" s="276"/>
      <c r="F135" s="276"/>
      <c r="G135" s="238"/>
      <c r="H135" s="238"/>
      <c r="I135" s="238"/>
      <c r="J135" s="251"/>
    </row>
    <row r="136" spans="1:14">
      <c r="A136" s="702" t="s">
        <v>662</v>
      </c>
      <c r="B136" s="702"/>
      <c r="C136" s="702"/>
      <c r="D136" s="702"/>
      <c r="E136" s="702"/>
      <c r="F136" s="702"/>
      <c r="G136" s="702"/>
      <c r="H136" s="702"/>
      <c r="I136" s="702"/>
      <c r="J136" s="702"/>
    </row>
    <row r="137" spans="1:14">
      <c r="F137" s="238"/>
      <c r="G137" s="238"/>
      <c r="H137" s="238"/>
      <c r="I137" s="238"/>
      <c r="J137" s="341">
        <v>2020</v>
      </c>
      <c r="K137" s="335">
        <v>2021</v>
      </c>
      <c r="L137" s="335">
        <v>2022</v>
      </c>
    </row>
    <row r="138" spans="1:14" ht="26.25" customHeight="1">
      <c r="A138" s="294" t="s">
        <v>572</v>
      </c>
      <c r="B138" s="710" t="s">
        <v>575</v>
      </c>
      <c r="C138" s="712"/>
      <c r="D138" s="811"/>
      <c r="E138" s="713" t="s">
        <v>660</v>
      </c>
      <c r="F138" s="713"/>
      <c r="G138" s="792" t="s">
        <v>600</v>
      </c>
      <c r="H138" s="792"/>
      <c r="I138" s="792" t="s">
        <v>601</v>
      </c>
      <c r="J138" s="792"/>
      <c r="K138" s="334" t="s">
        <v>689</v>
      </c>
      <c r="L138" s="334" t="s">
        <v>689</v>
      </c>
    </row>
    <row r="139" spans="1:14">
      <c r="A139" s="239">
        <v>1</v>
      </c>
      <c r="B139" s="707">
        <v>2</v>
      </c>
      <c r="C139" s="709"/>
      <c r="D139" s="733"/>
      <c r="E139" s="706">
        <v>3</v>
      </c>
      <c r="F139" s="706"/>
      <c r="G139" s="740">
        <v>4</v>
      </c>
      <c r="H139" s="740"/>
      <c r="I139" s="740">
        <v>5</v>
      </c>
      <c r="J139" s="740"/>
      <c r="K139" s="339">
        <v>6</v>
      </c>
      <c r="L139" s="339">
        <v>7</v>
      </c>
    </row>
    <row r="140" spans="1:14">
      <c r="A140" s="239">
        <v>1</v>
      </c>
      <c r="B140" s="807" t="s">
        <v>661</v>
      </c>
      <c r="C140" s="808"/>
      <c r="D140" s="809"/>
      <c r="E140" s="706"/>
      <c r="F140" s="706"/>
      <c r="G140" s="810"/>
      <c r="H140" s="810"/>
      <c r="I140" s="740"/>
      <c r="J140" s="740"/>
      <c r="K140" s="331"/>
      <c r="L140" s="331"/>
    </row>
    <row r="141" spans="1:14">
      <c r="A141" s="260"/>
      <c r="B141" s="816"/>
      <c r="C141" s="817"/>
      <c r="D141" s="818"/>
      <c r="E141" s="819"/>
      <c r="F141" s="819"/>
      <c r="G141" s="810"/>
      <c r="H141" s="810"/>
      <c r="I141" s="740"/>
      <c r="J141" s="740"/>
      <c r="K141" s="331"/>
      <c r="L141" s="331"/>
    </row>
    <row r="142" spans="1:14">
      <c r="A142" s="287"/>
      <c r="B142" s="820" t="s">
        <v>573</v>
      </c>
      <c r="C142" s="821"/>
      <c r="D142" s="822"/>
      <c r="E142" s="823"/>
      <c r="F142" s="824"/>
      <c r="G142" s="810"/>
      <c r="H142" s="810"/>
      <c r="I142" s="740">
        <v>0</v>
      </c>
      <c r="J142" s="740"/>
      <c r="K142" s="331">
        <v>0</v>
      </c>
      <c r="L142" s="331">
        <v>0</v>
      </c>
    </row>
    <row r="143" spans="1:14">
      <c r="A143" s="308"/>
      <c r="B143" s="319"/>
      <c r="C143" s="319"/>
      <c r="D143" s="319"/>
      <c r="E143" s="308"/>
      <c r="F143" s="308"/>
      <c r="G143" s="318"/>
      <c r="H143" s="318"/>
      <c r="I143" s="263"/>
      <c r="J143" s="263"/>
    </row>
    <row r="144" spans="1:14" ht="15" customHeight="1">
      <c r="A144" s="849" t="s">
        <v>669</v>
      </c>
      <c r="B144" s="849"/>
      <c r="C144" s="849"/>
      <c r="D144" s="849"/>
      <c r="E144" s="849"/>
      <c r="F144" s="849"/>
      <c r="G144" s="849"/>
      <c r="H144" s="849"/>
      <c r="I144" s="849"/>
      <c r="J144" s="849"/>
      <c r="K144" s="849"/>
      <c r="L144" s="849"/>
    </row>
    <row r="145" spans="1:14">
      <c r="A145" s="259"/>
      <c r="B145" s="259"/>
      <c r="C145" s="259"/>
      <c r="D145" s="259"/>
      <c r="E145" s="259"/>
      <c r="F145" s="276"/>
      <c r="G145" s="238"/>
      <c r="H145" s="238"/>
      <c r="I145" s="238"/>
      <c r="J145" s="341">
        <v>2020</v>
      </c>
      <c r="K145" s="335">
        <v>2021</v>
      </c>
      <c r="L145" s="335">
        <v>2022</v>
      </c>
    </row>
    <row r="146" spans="1:14" ht="38.25">
      <c r="A146" s="282" t="s">
        <v>572</v>
      </c>
      <c r="B146" s="787" t="s">
        <v>0</v>
      </c>
      <c r="C146" s="788"/>
      <c r="D146" s="788"/>
      <c r="E146" s="789"/>
      <c r="F146" s="787" t="s">
        <v>602</v>
      </c>
      <c r="G146" s="789"/>
      <c r="H146" s="282" t="s">
        <v>603</v>
      </c>
      <c r="I146" s="282" t="s">
        <v>604</v>
      </c>
      <c r="J146" s="261" t="s">
        <v>694</v>
      </c>
      <c r="K146" s="334" t="s">
        <v>689</v>
      </c>
      <c r="L146" s="334" t="s">
        <v>689</v>
      </c>
    </row>
    <row r="147" spans="1:14">
      <c r="A147" s="280">
        <v>1</v>
      </c>
      <c r="B147" s="735">
        <v>2</v>
      </c>
      <c r="C147" s="736"/>
      <c r="D147" s="736"/>
      <c r="E147" s="737"/>
      <c r="F147" s="735">
        <v>3</v>
      </c>
      <c r="G147" s="737"/>
      <c r="H147" s="280">
        <v>4</v>
      </c>
      <c r="I147" s="280">
        <v>5</v>
      </c>
      <c r="J147" s="289">
        <v>6</v>
      </c>
      <c r="K147" s="339">
        <v>7</v>
      </c>
      <c r="L147" s="339">
        <v>8</v>
      </c>
    </row>
    <row r="148" spans="1:14" s="322" customFormat="1">
      <c r="A148" s="283">
        <v>1</v>
      </c>
      <c r="B148" s="825" t="s">
        <v>665</v>
      </c>
      <c r="C148" s="826"/>
      <c r="D148" s="826"/>
      <c r="E148" s="827"/>
      <c r="F148" s="828">
        <f>F150</f>
        <v>230.89</v>
      </c>
      <c r="G148" s="829"/>
      <c r="H148" s="321">
        <f>H150</f>
        <v>1624.15</v>
      </c>
      <c r="I148" s="281"/>
      <c r="J148" s="346">
        <f t="shared" ref="J148" si="6">F148*H148</f>
        <v>374999.99349999998</v>
      </c>
      <c r="K148" s="345">
        <f>K150</f>
        <v>365000</v>
      </c>
      <c r="L148" s="345">
        <f>L150</f>
        <v>365000</v>
      </c>
      <c r="M148" s="332"/>
      <c r="N148" s="332"/>
    </row>
    <row r="149" spans="1:14">
      <c r="A149" s="280"/>
      <c r="B149" s="798" t="s">
        <v>664</v>
      </c>
      <c r="C149" s="799"/>
      <c r="D149" s="799"/>
      <c r="E149" s="800"/>
      <c r="F149" s="812"/>
      <c r="G149" s="813"/>
      <c r="H149" s="262"/>
      <c r="I149" s="290"/>
      <c r="J149" s="347"/>
      <c r="K149" s="349"/>
      <c r="L149" s="349"/>
    </row>
    <row r="150" spans="1:14">
      <c r="A150" s="280"/>
      <c r="B150" s="798" t="s">
        <v>670</v>
      </c>
      <c r="C150" s="799"/>
      <c r="D150" s="799"/>
      <c r="E150" s="800"/>
      <c r="F150" s="812">
        <v>230.89</v>
      </c>
      <c r="G150" s="813"/>
      <c r="H150" s="262">
        <v>1624.15</v>
      </c>
      <c r="I150" s="290"/>
      <c r="J150" s="347">
        <f t="shared" ref="J150:J151" si="7">F150*H150</f>
        <v>374999.99349999998</v>
      </c>
      <c r="K150" s="349">
        <v>365000</v>
      </c>
      <c r="L150" s="349">
        <v>365000</v>
      </c>
    </row>
    <row r="151" spans="1:14" s="322" customFormat="1">
      <c r="A151" s="283">
        <v>2</v>
      </c>
      <c r="B151" s="825" t="s">
        <v>666</v>
      </c>
      <c r="C151" s="826"/>
      <c r="D151" s="826"/>
      <c r="E151" s="827"/>
      <c r="F151" s="828">
        <f>F153</f>
        <v>238.04</v>
      </c>
      <c r="G151" s="829"/>
      <c r="H151" s="321">
        <f>H153</f>
        <v>37.81</v>
      </c>
      <c r="I151" s="281"/>
      <c r="J151" s="346">
        <f t="shared" si="7"/>
        <v>9000.2924000000003</v>
      </c>
      <c r="K151" s="345">
        <f t="shared" ref="K151:K162" si="8">J151</f>
        <v>9000.2924000000003</v>
      </c>
      <c r="L151" s="345">
        <f t="shared" ref="L151:L162" si="9">J151</f>
        <v>9000.2924000000003</v>
      </c>
      <c r="M151" s="332"/>
      <c r="N151" s="332"/>
    </row>
    <row r="152" spans="1:14">
      <c r="A152" s="280"/>
      <c r="B152" s="798" t="s">
        <v>664</v>
      </c>
      <c r="C152" s="799"/>
      <c r="D152" s="799"/>
      <c r="E152" s="800"/>
      <c r="F152" s="812"/>
      <c r="G152" s="813"/>
      <c r="H152" s="262"/>
      <c r="I152" s="290"/>
      <c r="J152" s="347"/>
      <c r="K152" s="345"/>
      <c r="L152" s="345"/>
    </row>
    <row r="153" spans="1:14">
      <c r="A153" s="280"/>
      <c r="B153" s="798" t="s">
        <v>670</v>
      </c>
      <c r="C153" s="799"/>
      <c r="D153" s="799"/>
      <c r="E153" s="800"/>
      <c r="F153" s="812">
        <v>238.04</v>
      </c>
      <c r="G153" s="813"/>
      <c r="H153" s="262">
        <f>(37.26+38.36)/2</f>
        <v>37.81</v>
      </c>
      <c r="I153" s="290"/>
      <c r="J153" s="347">
        <f t="shared" ref="J153" si="10">F153*H153</f>
        <v>9000.2924000000003</v>
      </c>
      <c r="K153" s="349">
        <f t="shared" si="8"/>
        <v>9000.2924000000003</v>
      </c>
      <c r="L153" s="349">
        <f t="shared" si="9"/>
        <v>9000.2924000000003</v>
      </c>
    </row>
    <row r="154" spans="1:14" s="322" customFormat="1">
      <c r="A154" s="283">
        <v>3</v>
      </c>
      <c r="B154" s="825" t="s">
        <v>667</v>
      </c>
      <c r="C154" s="826"/>
      <c r="D154" s="826"/>
      <c r="E154" s="827"/>
      <c r="F154" s="828">
        <v>0</v>
      </c>
      <c r="G154" s="829"/>
      <c r="H154" s="321">
        <f>H156</f>
        <v>0</v>
      </c>
      <c r="I154" s="281"/>
      <c r="J154" s="346">
        <f>F154*H154</f>
        <v>0</v>
      </c>
      <c r="K154" s="345">
        <f t="shared" si="8"/>
        <v>0</v>
      </c>
      <c r="L154" s="345">
        <f t="shared" si="9"/>
        <v>0</v>
      </c>
      <c r="M154" s="332"/>
      <c r="N154" s="332"/>
    </row>
    <row r="155" spans="1:14" ht="15" customHeight="1">
      <c r="A155" s="280"/>
      <c r="B155" s="798" t="s">
        <v>664</v>
      </c>
      <c r="C155" s="799"/>
      <c r="D155" s="799"/>
      <c r="E155" s="800"/>
      <c r="F155" s="812"/>
      <c r="G155" s="813"/>
      <c r="H155" s="262"/>
      <c r="I155" s="290"/>
      <c r="J155" s="347"/>
      <c r="K155" s="349"/>
      <c r="L155" s="349"/>
    </row>
    <row r="156" spans="1:14" ht="15" customHeight="1">
      <c r="A156" s="280"/>
      <c r="B156" s="798" t="s">
        <v>670</v>
      </c>
      <c r="C156" s="799"/>
      <c r="D156" s="799"/>
      <c r="E156" s="800"/>
      <c r="F156" s="812">
        <v>0</v>
      </c>
      <c r="G156" s="813"/>
      <c r="H156" s="262">
        <v>0</v>
      </c>
      <c r="I156" s="290"/>
      <c r="J156" s="347">
        <f t="shared" ref="J156" si="11">F156*H156</f>
        <v>0</v>
      </c>
      <c r="K156" s="349">
        <f t="shared" si="8"/>
        <v>0</v>
      </c>
      <c r="L156" s="349">
        <f t="shared" si="9"/>
        <v>0</v>
      </c>
    </row>
    <row r="157" spans="1:14" s="322" customFormat="1">
      <c r="A157" s="283">
        <v>4</v>
      </c>
      <c r="B157" s="825" t="s">
        <v>663</v>
      </c>
      <c r="C157" s="826"/>
      <c r="D157" s="826"/>
      <c r="E157" s="827"/>
      <c r="F157" s="838">
        <f>F159</f>
        <v>3584.44</v>
      </c>
      <c r="G157" s="839"/>
      <c r="H157" s="323">
        <f>H159</f>
        <v>5.9981400000000002</v>
      </c>
      <c r="I157" s="281"/>
      <c r="J157" s="346">
        <f>F157*H157</f>
        <v>21499.972941600001</v>
      </c>
      <c r="K157" s="345">
        <f t="shared" si="8"/>
        <v>21499.972941600001</v>
      </c>
      <c r="L157" s="345">
        <f t="shared" si="9"/>
        <v>21499.972941600001</v>
      </c>
      <c r="M157" s="332"/>
      <c r="N157" s="332"/>
    </row>
    <row r="158" spans="1:14">
      <c r="A158" s="280"/>
      <c r="B158" s="798" t="s">
        <v>664</v>
      </c>
      <c r="C158" s="799"/>
      <c r="D158" s="799"/>
      <c r="E158" s="800"/>
      <c r="F158" s="840"/>
      <c r="G158" s="841"/>
      <c r="H158" s="262"/>
      <c r="I158" s="290"/>
      <c r="J158" s="347"/>
      <c r="K158" s="349"/>
      <c r="L158" s="349"/>
    </row>
    <row r="159" spans="1:14">
      <c r="A159" s="280"/>
      <c r="B159" s="798" t="s">
        <v>670</v>
      </c>
      <c r="C159" s="799"/>
      <c r="D159" s="799"/>
      <c r="E159" s="800"/>
      <c r="F159" s="840">
        <v>3584.44</v>
      </c>
      <c r="G159" s="841"/>
      <c r="H159" s="320">
        <v>5.9981400000000002</v>
      </c>
      <c r="I159" s="290"/>
      <c r="J159" s="347">
        <f t="shared" ref="J159:J162" si="12">F159*H159</f>
        <v>21499.972941600001</v>
      </c>
      <c r="K159" s="349">
        <f t="shared" si="8"/>
        <v>21499.972941600001</v>
      </c>
      <c r="L159" s="349">
        <f t="shared" si="9"/>
        <v>21499.972941600001</v>
      </c>
    </row>
    <row r="160" spans="1:14" s="322" customFormat="1" ht="15" customHeight="1">
      <c r="A160" s="283">
        <v>5</v>
      </c>
      <c r="B160" s="825" t="s">
        <v>668</v>
      </c>
      <c r="C160" s="826"/>
      <c r="D160" s="826"/>
      <c r="E160" s="827"/>
      <c r="F160" s="828">
        <v>2.25</v>
      </c>
      <c r="G160" s="829"/>
      <c r="H160" s="321">
        <v>2000</v>
      </c>
      <c r="I160" s="281"/>
      <c r="J160" s="346">
        <f t="shared" si="12"/>
        <v>4500</v>
      </c>
      <c r="K160" s="345">
        <f t="shared" si="8"/>
        <v>4500</v>
      </c>
      <c r="L160" s="345">
        <f t="shared" si="9"/>
        <v>4500</v>
      </c>
      <c r="M160" s="332"/>
      <c r="N160" s="332"/>
    </row>
    <row r="161" spans="1:14" ht="15" customHeight="1">
      <c r="A161" s="280"/>
      <c r="B161" s="798" t="s">
        <v>664</v>
      </c>
      <c r="C161" s="799"/>
      <c r="D161" s="799"/>
      <c r="E161" s="800"/>
      <c r="F161" s="812"/>
      <c r="G161" s="813"/>
      <c r="H161" s="262"/>
      <c r="I161" s="290"/>
      <c r="J161" s="347"/>
      <c r="K161" s="349"/>
      <c r="L161" s="349">
        <f t="shared" si="9"/>
        <v>0</v>
      </c>
    </row>
    <row r="162" spans="1:14" ht="15" customHeight="1">
      <c r="A162" s="280"/>
      <c r="B162" s="798" t="s">
        <v>670</v>
      </c>
      <c r="C162" s="799"/>
      <c r="D162" s="799"/>
      <c r="E162" s="800"/>
      <c r="F162" s="812">
        <v>2.25</v>
      </c>
      <c r="G162" s="813"/>
      <c r="H162" s="262">
        <v>2000</v>
      </c>
      <c r="I162" s="290"/>
      <c r="J162" s="347">
        <f t="shared" si="12"/>
        <v>4500</v>
      </c>
      <c r="K162" s="349">
        <f t="shared" si="8"/>
        <v>4500</v>
      </c>
      <c r="L162" s="349">
        <f t="shared" si="9"/>
        <v>4500</v>
      </c>
    </row>
    <row r="163" spans="1:14" ht="17.25" customHeight="1">
      <c r="A163" s="283"/>
      <c r="B163" s="793" t="s">
        <v>573</v>
      </c>
      <c r="C163" s="794"/>
      <c r="D163" s="794"/>
      <c r="E163" s="794"/>
      <c r="F163" s="814" t="s">
        <v>574</v>
      </c>
      <c r="G163" s="815"/>
      <c r="H163" s="281" t="s">
        <v>574</v>
      </c>
      <c r="I163" s="281" t="s">
        <v>574</v>
      </c>
      <c r="J163" s="348">
        <f>J148+J151+J157+J160</f>
        <v>410000.25884159998</v>
      </c>
      <c r="K163" s="348">
        <f t="shared" ref="K163:L163" si="13">K148+K151+K157+K160</f>
        <v>400000.2653416</v>
      </c>
      <c r="L163" s="348">
        <f t="shared" si="13"/>
        <v>400000.2653416</v>
      </c>
    </row>
    <row r="164" spans="1:14">
      <c r="A164" s="276"/>
      <c r="B164" s="276"/>
      <c r="C164" s="276"/>
      <c r="D164" s="276"/>
      <c r="E164" s="276"/>
      <c r="F164" s="276"/>
      <c r="G164" s="238"/>
      <c r="H164" s="238"/>
      <c r="I164" s="238"/>
      <c r="J164" s="251"/>
    </row>
    <row r="165" spans="1:14" ht="2.25" customHeight="1">
      <c r="A165" s="238"/>
      <c r="B165" s="238"/>
      <c r="C165" s="238"/>
      <c r="D165" s="238"/>
      <c r="E165" s="238"/>
      <c r="F165" s="238"/>
      <c r="G165" s="238"/>
      <c r="H165" s="238"/>
      <c r="I165" s="238"/>
      <c r="J165" s="251"/>
    </row>
    <row r="166" spans="1:14" ht="15" customHeight="1">
      <c r="A166" s="702" t="s">
        <v>696</v>
      </c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</row>
    <row r="167" spans="1:14">
      <c r="F167" s="238"/>
      <c r="G167" s="238"/>
      <c r="H167" s="238"/>
      <c r="I167" s="238"/>
      <c r="J167" s="341">
        <v>2020</v>
      </c>
      <c r="K167" s="335">
        <v>2021</v>
      </c>
      <c r="L167" s="335">
        <v>2022</v>
      </c>
    </row>
    <row r="168" spans="1:14" s="164" customFormat="1" ht="33.75" customHeight="1">
      <c r="A168" s="294" t="s">
        <v>572</v>
      </c>
      <c r="B168" s="710" t="s">
        <v>0</v>
      </c>
      <c r="C168" s="712"/>
      <c r="D168" s="712"/>
      <c r="E168" s="713" t="s">
        <v>225</v>
      </c>
      <c r="F168" s="713"/>
      <c r="G168" s="713" t="s">
        <v>605</v>
      </c>
      <c r="H168" s="713"/>
      <c r="I168" s="713" t="s">
        <v>606</v>
      </c>
      <c r="J168" s="713"/>
      <c r="K168" s="340" t="s">
        <v>606</v>
      </c>
      <c r="L168" s="340" t="s">
        <v>606</v>
      </c>
      <c r="M168" s="342"/>
      <c r="N168" s="342"/>
    </row>
    <row r="169" spans="1:14">
      <c r="A169" s="239">
        <v>1</v>
      </c>
      <c r="B169" s="842">
        <v>2</v>
      </c>
      <c r="C169" s="843"/>
      <c r="D169" s="843"/>
      <c r="E169" s="706">
        <v>3</v>
      </c>
      <c r="F169" s="706"/>
      <c r="G169" s="706">
        <v>4</v>
      </c>
      <c r="H169" s="706"/>
      <c r="I169" s="706">
        <v>5</v>
      </c>
      <c r="J169" s="706"/>
      <c r="K169" s="339">
        <v>6</v>
      </c>
      <c r="L169" s="339">
        <v>7</v>
      </c>
    </row>
    <row r="170" spans="1:14">
      <c r="A170" s="280">
        <v>1</v>
      </c>
      <c r="B170" s="830" t="s">
        <v>671</v>
      </c>
      <c r="C170" s="830"/>
      <c r="D170" s="830"/>
      <c r="E170" s="740"/>
      <c r="F170" s="740"/>
      <c r="G170" s="740"/>
      <c r="H170" s="740"/>
      <c r="I170" s="740"/>
      <c r="J170" s="740"/>
      <c r="K170" s="339"/>
      <c r="L170" s="339"/>
    </row>
    <row r="171" spans="1:14">
      <c r="A171" s="280"/>
      <c r="B171" s="830" t="s">
        <v>664</v>
      </c>
      <c r="C171" s="830"/>
      <c r="D171" s="830"/>
      <c r="E171" s="740"/>
      <c r="F171" s="740"/>
      <c r="G171" s="740"/>
      <c r="H171" s="740"/>
      <c r="I171" s="740"/>
      <c r="J171" s="740"/>
      <c r="K171" s="339"/>
      <c r="L171" s="339"/>
    </row>
    <row r="172" spans="1:14">
      <c r="A172" s="280"/>
      <c r="B172" s="830"/>
      <c r="C172" s="830"/>
      <c r="D172" s="830"/>
      <c r="E172" s="740"/>
      <c r="F172" s="740"/>
      <c r="G172" s="740"/>
      <c r="H172" s="740"/>
      <c r="I172" s="740"/>
      <c r="J172" s="740"/>
      <c r="K172" s="339"/>
      <c r="L172" s="339"/>
    </row>
    <row r="173" spans="1:14">
      <c r="A173" s="280">
        <v>2</v>
      </c>
      <c r="B173" s="830" t="s">
        <v>672</v>
      </c>
      <c r="C173" s="830"/>
      <c r="D173" s="830"/>
      <c r="E173" s="740"/>
      <c r="F173" s="740"/>
      <c r="G173" s="740"/>
      <c r="H173" s="740"/>
      <c r="I173" s="740"/>
      <c r="J173" s="740"/>
      <c r="K173" s="339"/>
      <c r="L173" s="339"/>
    </row>
    <row r="174" spans="1:14">
      <c r="A174" s="280"/>
      <c r="B174" s="830" t="s">
        <v>664</v>
      </c>
      <c r="C174" s="830"/>
      <c r="D174" s="830"/>
      <c r="E174" s="740"/>
      <c r="F174" s="740"/>
      <c r="G174" s="740"/>
      <c r="H174" s="740"/>
      <c r="I174" s="740"/>
      <c r="J174" s="740"/>
      <c r="K174" s="339"/>
      <c r="L174" s="339"/>
    </row>
    <row r="175" spans="1:14">
      <c r="A175" s="238"/>
      <c r="B175" s="238"/>
      <c r="C175" s="238"/>
      <c r="D175" s="238"/>
      <c r="E175" s="238"/>
      <c r="F175" s="238"/>
      <c r="G175" s="238"/>
      <c r="H175" s="238"/>
      <c r="I175" s="238"/>
      <c r="J175" s="251"/>
    </row>
    <row r="176" spans="1:14" ht="15" customHeight="1">
      <c r="A176" s="849" t="s">
        <v>695</v>
      </c>
      <c r="B176" s="849"/>
      <c r="C176" s="849"/>
      <c r="D176" s="849"/>
      <c r="E176" s="849"/>
      <c r="F176" s="849"/>
      <c r="G176" s="849"/>
      <c r="H176" s="849"/>
      <c r="I176" s="849"/>
      <c r="J176" s="849"/>
      <c r="K176" s="849"/>
      <c r="L176" s="849"/>
    </row>
    <row r="177" spans="1:14">
      <c r="A177" s="276"/>
      <c r="B177" s="276"/>
      <c r="C177" s="276"/>
      <c r="D177" s="276"/>
      <c r="E177" s="276"/>
      <c r="F177" s="238"/>
      <c r="G177" s="238"/>
      <c r="H177" s="238"/>
      <c r="I177" s="238"/>
      <c r="J177" s="353">
        <v>2020</v>
      </c>
      <c r="K177" s="335">
        <v>2021</v>
      </c>
      <c r="L177" s="335">
        <v>2022</v>
      </c>
    </row>
    <row r="178" spans="1:14" ht="33" customHeight="1">
      <c r="A178" s="280" t="s">
        <v>572</v>
      </c>
      <c r="B178" s="740" t="s">
        <v>575</v>
      </c>
      <c r="C178" s="740"/>
      <c r="D178" s="740"/>
      <c r="E178" s="740" t="s">
        <v>607</v>
      </c>
      <c r="F178" s="740"/>
      <c r="G178" s="735" t="s">
        <v>608</v>
      </c>
      <c r="H178" s="737"/>
      <c r="I178" s="740" t="s">
        <v>689</v>
      </c>
      <c r="J178" s="740"/>
      <c r="K178" s="339" t="s">
        <v>694</v>
      </c>
      <c r="L178" s="339" t="s">
        <v>694</v>
      </c>
    </row>
    <row r="179" spans="1:14">
      <c r="A179" s="280">
        <v>1</v>
      </c>
      <c r="B179" s="735">
        <v>2</v>
      </c>
      <c r="C179" s="736"/>
      <c r="D179" s="737"/>
      <c r="E179" s="735">
        <v>3</v>
      </c>
      <c r="F179" s="737"/>
      <c r="G179" s="735">
        <v>4</v>
      </c>
      <c r="H179" s="737"/>
      <c r="I179" s="735">
        <v>5</v>
      </c>
      <c r="J179" s="737"/>
      <c r="K179" s="339">
        <v>6</v>
      </c>
      <c r="L179" s="339">
        <v>7</v>
      </c>
    </row>
    <row r="180" spans="1:14" s="322" customFormat="1" ht="21" customHeight="1">
      <c r="A180" s="283">
        <v>1</v>
      </c>
      <c r="B180" s="793" t="s">
        <v>673</v>
      </c>
      <c r="C180" s="794"/>
      <c r="D180" s="795"/>
      <c r="E180" s="775" t="s">
        <v>9</v>
      </c>
      <c r="F180" s="775"/>
      <c r="G180" s="773" t="s">
        <v>9</v>
      </c>
      <c r="H180" s="773"/>
      <c r="I180" s="773">
        <f>I181+I182+I183+I184</f>
        <v>0</v>
      </c>
      <c r="J180" s="773"/>
      <c r="K180" s="354">
        <f>K181+K182+K183+K184</f>
        <v>0</v>
      </c>
      <c r="L180" s="354">
        <f>L181+L182+L183+L184</f>
        <v>0</v>
      </c>
      <c r="M180" s="332"/>
      <c r="N180" s="332"/>
    </row>
    <row r="181" spans="1:14" ht="29.25" customHeight="1">
      <c r="A181" s="280"/>
      <c r="B181" s="835" t="s">
        <v>743</v>
      </c>
      <c r="C181" s="836"/>
      <c r="D181" s="837"/>
      <c r="E181" s="740">
        <v>0</v>
      </c>
      <c r="F181" s="740"/>
      <c r="G181" s="834">
        <v>0</v>
      </c>
      <c r="H181" s="834"/>
      <c r="I181" s="834">
        <f t="shared" ref="I181:I194" si="14">E181*G181</f>
        <v>0</v>
      </c>
      <c r="J181" s="834"/>
      <c r="K181" s="339">
        <v>0</v>
      </c>
      <c r="L181" s="339">
        <v>0</v>
      </c>
    </row>
    <row r="182" spans="1:14">
      <c r="A182" s="280"/>
      <c r="B182" s="835" t="s">
        <v>675</v>
      </c>
      <c r="C182" s="836"/>
      <c r="D182" s="837"/>
      <c r="E182" s="740">
        <v>0</v>
      </c>
      <c r="F182" s="740"/>
      <c r="G182" s="834">
        <v>0</v>
      </c>
      <c r="H182" s="834"/>
      <c r="I182" s="834">
        <f t="shared" si="14"/>
        <v>0</v>
      </c>
      <c r="J182" s="834"/>
      <c r="K182" s="339">
        <v>0</v>
      </c>
      <c r="L182" s="339">
        <v>0</v>
      </c>
    </row>
    <row r="183" spans="1:14">
      <c r="A183" s="280"/>
      <c r="B183" s="835" t="s">
        <v>676</v>
      </c>
      <c r="C183" s="836"/>
      <c r="D183" s="837"/>
      <c r="E183" s="740">
        <v>0</v>
      </c>
      <c r="F183" s="740"/>
      <c r="G183" s="834">
        <v>0</v>
      </c>
      <c r="H183" s="834"/>
      <c r="I183" s="834">
        <f t="shared" si="14"/>
        <v>0</v>
      </c>
      <c r="J183" s="834"/>
      <c r="K183" s="339">
        <v>0</v>
      </c>
      <c r="L183" s="339">
        <v>0</v>
      </c>
    </row>
    <row r="184" spans="1:14" ht="31.5" customHeight="1">
      <c r="A184" s="280"/>
      <c r="B184" s="835" t="s">
        <v>677</v>
      </c>
      <c r="C184" s="836"/>
      <c r="D184" s="837"/>
      <c r="E184" s="740">
        <v>1</v>
      </c>
      <c r="F184" s="740"/>
      <c r="G184" s="834">
        <v>0</v>
      </c>
      <c r="H184" s="834"/>
      <c r="I184" s="834">
        <v>0</v>
      </c>
      <c r="J184" s="834"/>
      <c r="K184" s="339">
        <v>0</v>
      </c>
      <c r="L184" s="339">
        <v>0</v>
      </c>
    </row>
    <row r="185" spans="1:14" s="322" customFormat="1" ht="19.5" customHeight="1">
      <c r="A185" s="283">
        <v>2</v>
      </c>
      <c r="B185" s="793" t="s">
        <v>678</v>
      </c>
      <c r="C185" s="794"/>
      <c r="D185" s="795"/>
      <c r="E185" s="775" t="s">
        <v>9</v>
      </c>
      <c r="F185" s="775"/>
      <c r="G185" s="773" t="s">
        <v>9</v>
      </c>
      <c r="H185" s="773"/>
      <c r="I185" s="773">
        <f>I186+I187</f>
        <v>0</v>
      </c>
      <c r="J185" s="773"/>
      <c r="K185" s="354">
        <f>K186+K187</f>
        <v>0</v>
      </c>
      <c r="L185" s="354">
        <f>L186+L187</f>
        <v>0</v>
      </c>
      <c r="M185" s="332"/>
      <c r="N185" s="332"/>
    </row>
    <row r="186" spans="1:14" ht="32.25" customHeight="1">
      <c r="A186" s="280"/>
      <c r="B186" s="835" t="s">
        <v>742</v>
      </c>
      <c r="C186" s="836"/>
      <c r="D186" s="837"/>
      <c r="E186" s="740">
        <v>0</v>
      </c>
      <c r="F186" s="740"/>
      <c r="G186" s="834">
        <v>0</v>
      </c>
      <c r="H186" s="834"/>
      <c r="I186" s="834">
        <v>0</v>
      </c>
      <c r="J186" s="834"/>
      <c r="K186" s="339">
        <v>0</v>
      </c>
      <c r="L186" s="339">
        <v>0</v>
      </c>
    </row>
    <row r="187" spans="1:14">
      <c r="A187" s="280"/>
      <c r="B187" s="835" t="s">
        <v>680</v>
      </c>
      <c r="C187" s="836"/>
      <c r="D187" s="837"/>
      <c r="E187" s="740">
        <v>1</v>
      </c>
      <c r="F187" s="740"/>
      <c r="G187" s="834">
        <v>0</v>
      </c>
      <c r="H187" s="834"/>
      <c r="I187" s="834">
        <v>0</v>
      </c>
      <c r="J187" s="834"/>
      <c r="K187" s="339">
        <v>0</v>
      </c>
      <c r="L187" s="339">
        <v>0</v>
      </c>
    </row>
    <row r="188" spans="1:14" s="322" customFormat="1">
      <c r="A188" s="283">
        <v>3</v>
      </c>
      <c r="B188" s="793" t="s">
        <v>681</v>
      </c>
      <c r="C188" s="794"/>
      <c r="D188" s="795"/>
      <c r="E188" s="775" t="s">
        <v>9</v>
      </c>
      <c r="F188" s="775"/>
      <c r="G188" s="773" t="s">
        <v>9</v>
      </c>
      <c r="H188" s="773"/>
      <c r="I188" s="773">
        <f>I189+I190</f>
        <v>5000</v>
      </c>
      <c r="J188" s="773"/>
      <c r="K188" s="354">
        <f>K189+K190</f>
        <v>5000</v>
      </c>
      <c r="L188" s="354">
        <f>L189+L190</f>
        <v>5000</v>
      </c>
      <c r="M188" s="332"/>
      <c r="N188" s="332"/>
    </row>
    <row r="189" spans="1:14" ht="31.5" customHeight="1">
      <c r="A189" s="280"/>
      <c r="B189" s="835" t="s">
        <v>682</v>
      </c>
      <c r="C189" s="836"/>
      <c r="D189" s="837"/>
      <c r="E189" s="740">
        <v>0</v>
      </c>
      <c r="F189" s="740"/>
      <c r="G189" s="834">
        <v>0</v>
      </c>
      <c r="H189" s="834"/>
      <c r="I189" s="834">
        <f t="shared" si="14"/>
        <v>0</v>
      </c>
      <c r="J189" s="834"/>
      <c r="K189" s="339">
        <v>0</v>
      </c>
      <c r="L189" s="339">
        <v>0</v>
      </c>
    </row>
    <row r="190" spans="1:14" ht="15.75" customHeight="1">
      <c r="A190" s="280"/>
      <c r="B190" s="835" t="s">
        <v>683</v>
      </c>
      <c r="C190" s="836"/>
      <c r="D190" s="837"/>
      <c r="E190" s="740">
        <v>10</v>
      </c>
      <c r="F190" s="740"/>
      <c r="G190" s="834">
        <v>500</v>
      </c>
      <c r="H190" s="834"/>
      <c r="I190" s="834">
        <f t="shared" si="14"/>
        <v>5000</v>
      </c>
      <c r="J190" s="834"/>
      <c r="K190" s="359">
        <f>I190</f>
        <v>5000</v>
      </c>
      <c r="L190" s="359">
        <f>I190</f>
        <v>5000</v>
      </c>
    </row>
    <row r="191" spans="1:14" s="322" customFormat="1" ht="20.25" customHeight="1">
      <c r="A191" s="283">
        <v>4</v>
      </c>
      <c r="B191" s="793" t="s">
        <v>684</v>
      </c>
      <c r="C191" s="794"/>
      <c r="D191" s="795"/>
      <c r="E191" s="775">
        <v>0</v>
      </c>
      <c r="F191" s="775"/>
      <c r="G191" s="773">
        <v>0</v>
      </c>
      <c r="H191" s="773"/>
      <c r="I191" s="773">
        <f>I192+I193+I194</f>
        <v>0</v>
      </c>
      <c r="J191" s="773"/>
      <c r="K191" s="354">
        <f>K192+K193+K194</f>
        <v>0</v>
      </c>
      <c r="L191" s="354">
        <f>L192+L193+L194</f>
        <v>0</v>
      </c>
      <c r="M191" s="332"/>
      <c r="N191" s="332"/>
    </row>
    <row r="192" spans="1:14" ht="15" customHeight="1">
      <c r="A192" s="280"/>
      <c r="B192" s="835" t="s">
        <v>685</v>
      </c>
      <c r="C192" s="836"/>
      <c r="D192" s="837"/>
      <c r="E192" s="740">
        <v>0</v>
      </c>
      <c r="F192" s="740"/>
      <c r="G192" s="834">
        <v>0</v>
      </c>
      <c r="H192" s="834"/>
      <c r="I192" s="834">
        <f t="shared" si="14"/>
        <v>0</v>
      </c>
      <c r="J192" s="834"/>
      <c r="K192" s="339">
        <v>0</v>
      </c>
      <c r="L192" s="339">
        <v>0</v>
      </c>
    </row>
    <row r="193" spans="1:14">
      <c r="A193" s="280"/>
      <c r="B193" s="770"/>
      <c r="C193" s="771"/>
      <c r="D193" s="772"/>
      <c r="E193" s="740">
        <v>0</v>
      </c>
      <c r="F193" s="740"/>
      <c r="G193" s="834">
        <v>0</v>
      </c>
      <c r="H193" s="834"/>
      <c r="I193" s="834">
        <f t="shared" si="14"/>
        <v>0</v>
      </c>
      <c r="J193" s="834"/>
      <c r="K193" s="339">
        <v>0</v>
      </c>
      <c r="L193" s="339">
        <v>0</v>
      </c>
    </row>
    <row r="194" spans="1:14">
      <c r="A194" s="280"/>
      <c r="B194" s="770"/>
      <c r="C194" s="771"/>
      <c r="D194" s="772"/>
      <c r="E194" s="740">
        <v>0</v>
      </c>
      <c r="F194" s="740"/>
      <c r="G194" s="834">
        <v>0</v>
      </c>
      <c r="H194" s="834"/>
      <c r="I194" s="834">
        <f t="shared" si="14"/>
        <v>0</v>
      </c>
      <c r="J194" s="834"/>
      <c r="K194" s="339">
        <v>0</v>
      </c>
      <c r="L194" s="339">
        <v>0</v>
      </c>
    </row>
    <row r="195" spans="1:14">
      <c r="A195" s="283"/>
      <c r="B195" s="793" t="s">
        <v>573</v>
      </c>
      <c r="C195" s="794"/>
      <c r="D195" s="795"/>
      <c r="E195" s="775"/>
      <c r="F195" s="775"/>
      <c r="G195" s="775"/>
      <c r="H195" s="775"/>
      <c r="I195" s="773">
        <f>I180+I185+I188+I191</f>
        <v>5000</v>
      </c>
      <c r="J195" s="775"/>
      <c r="K195" s="355">
        <f>K180+K185+K188+K191</f>
        <v>5000</v>
      </c>
      <c r="L195" s="355">
        <f>L180+L185+L188+L191</f>
        <v>5000</v>
      </c>
    </row>
    <row r="196" spans="1:14">
      <c r="A196" s="284"/>
      <c r="B196" s="255"/>
      <c r="C196" s="255"/>
      <c r="D196" s="255"/>
      <c r="E196" s="284"/>
      <c r="F196" s="284"/>
      <c r="G196" s="284"/>
      <c r="H196" s="284"/>
      <c r="I196" s="317"/>
      <c r="J196" s="284"/>
      <c r="K196" s="356"/>
      <c r="L196" s="356"/>
    </row>
    <row r="197" spans="1:14" ht="30" customHeight="1">
      <c r="A197" s="849" t="s">
        <v>700</v>
      </c>
      <c r="B197" s="849"/>
      <c r="C197" s="849"/>
      <c r="D197" s="849"/>
      <c r="E197" s="849"/>
      <c r="F197" s="849"/>
      <c r="G197" s="849"/>
      <c r="H197" s="849"/>
      <c r="I197" s="849"/>
      <c r="J197" s="849"/>
      <c r="K197" s="849"/>
      <c r="L197" s="849"/>
    </row>
    <row r="198" spans="1:14">
      <c r="A198" s="276"/>
      <c r="B198" s="276"/>
      <c r="C198" s="276"/>
      <c r="D198" s="276"/>
      <c r="E198" s="276"/>
      <c r="F198" s="238"/>
      <c r="G198" s="238"/>
      <c r="H198" s="238"/>
      <c r="I198" s="238"/>
      <c r="J198" s="353">
        <v>2020</v>
      </c>
      <c r="K198" s="335">
        <v>2021</v>
      </c>
      <c r="L198" s="335">
        <v>2022</v>
      </c>
    </row>
    <row r="199" spans="1:14" ht="33" customHeight="1">
      <c r="A199" s="280" t="s">
        <v>572</v>
      </c>
      <c r="B199" s="740" t="s">
        <v>575</v>
      </c>
      <c r="C199" s="740"/>
      <c r="D199" s="740"/>
      <c r="E199" s="740" t="s">
        <v>607</v>
      </c>
      <c r="F199" s="740"/>
      <c r="G199" s="735" t="s">
        <v>608</v>
      </c>
      <c r="H199" s="737"/>
      <c r="I199" s="740" t="s">
        <v>689</v>
      </c>
      <c r="J199" s="740"/>
      <c r="K199" s="339" t="s">
        <v>694</v>
      </c>
      <c r="L199" s="339" t="s">
        <v>694</v>
      </c>
    </row>
    <row r="200" spans="1:14">
      <c r="A200" s="280">
        <v>1</v>
      </c>
      <c r="B200" s="735">
        <v>2</v>
      </c>
      <c r="C200" s="736"/>
      <c r="D200" s="737"/>
      <c r="E200" s="735">
        <v>3</v>
      </c>
      <c r="F200" s="737"/>
      <c r="G200" s="735">
        <v>4</v>
      </c>
      <c r="H200" s="737"/>
      <c r="I200" s="735">
        <v>5</v>
      </c>
      <c r="J200" s="737"/>
      <c r="K200" s="339">
        <v>6</v>
      </c>
      <c r="L200" s="339">
        <v>7</v>
      </c>
    </row>
    <row r="201" spans="1:14" s="322" customFormat="1" ht="15.75" customHeight="1">
      <c r="A201" s="280">
        <v>1</v>
      </c>
      <c r="B201" s="770" t="s">
        <v>701</v>
      </c>
      <c r="C201" s="771"/>
      <c r="D201" s="772"/>
      <c r="E201" s="740"/>
      <c r="F201" s="740"/>
      <c r="G201" s="773"/>
      <c r="H201" s="773"/>
      <c r="I201" s="773"/>
      <c r="J201" s="773"/>
      <c r="K201" s="354"/>
      <c r="L201" s="354"/>
      <c r="M201" s="332"/>
      <c r="N201" s="332"/>
    </row>
    <row r="202" spans="1:14" ht="15.75" customHeight="1">
      <c r="A202" s="280">
        <f>A201+1</f>
        <v>2</v>
      </c>
      <c r="B202" s="770" t="s">
        <v>543</v>
      </c>
      <c r="C202" s="771"/>
      <c r="D202" s="772"/>
      <c r="E202" s="740"/>
      <c r="F202" s="740"/>
      <c r="G202" s="834"/>
      <c r="H202" s="834"/>
      <c r="I202" s="834"/>
      <c r="J202" s="834"/>
      <c r="K202" s="339"/>
      <c r="L202" s="339"/>
    </row>
    <row r="203" spans="1:14" ht="15.75" customHeight="1">
      <c r="A203" s="280">
        <f t="shared" ref="A203:A204" si="15">A202+1</f>
        <v>3</v>
      </c>
      <c r="B203" s="770" t="s">
        <v>546</v>
      </c>
      <c r="C203" s="771"/>
      <c r="D203" s="772"/>
      <c r="E203" s="740"/>
      <c r="F203" s="740"/>
      <c r="G203" s="834"/>
      <c r="H203" s="834"/>
      <c r="I203" s="834"/>
      <c r="J203" s="834"/>
      <c r="K203" s="339"/>
      <c r="L203" s="339"/>
    </row>
    <row r="204" spans="1:14" ht="15.75" customHeight="1">
      <c r="A204" s="280">
        <f t="shared" si="15"/>
        <v>4</v>
      </c>
      <c r="B204" s="770" t="s">
        <v>361</v>
      </c>
      <c r="C204" s="771"/>
      <c r="D204" s="772"/>
      <c r="E204" s="740">
        <v>2</v>
      </c>
      <c r="F204" s="740"/>
      <c r="G204" s="834">
        <v>2500</v>
      </c>
      <c r="H204" s="834"/>
      <c r="I204" s="834">
        <f>E204*G204</f>
        <v>5000</v>
      </c>
      <c r="J204" s="834"/>
      <c r="K204" s="359">
        <f>I204</f>
        <v>5000</v>
      </c>
      <c r="L204" s="359">
        <f>I204</f>
        <v>5000</v>
      </c>
    </row>
    <row r="205" spans="1:14" ht="15.75" customHeight="1">
      <c r="A205" s="280">
        <v>6</v>
      </c>
      <c r="B205" s="770" t="s">
        <v>732</v>
      </c>
      <c r="C205" s="771"/>
      <c r="D205" s="772"/>
      <c r="E205" s="740">
        <v>2</v>
      </c>
      <c r="F205" s="740"/>
      <c r="G205" s="834">
        <v>3500</v>
      </c>
      <c r="H205" s="834"/>
      <c r="I205" s="834">
        <f>E205*G205</f>
        <v>7000</v>
      </c>
      <c r="J205" s="834"/>
      <c r="K205" s="359">
        <f>I205</f>
        <v>7000</v>
      </c>
      <c r="L205" s="359">
        <f>I205</f>
        <v>7000</v>
      </c>
    </row>
    <row r="206" spans="1:14" ht="15.75" customHeight="1">
      <c r="A206" s="280">
        <v>7</v>
      </c>
      <c r="B206" s="770" t="s">
        <v>702</v>
      </c>
      <c r="C206" s="771"/>
      <c r="D206" s="772"/>
      <c r="E206" s="740"/>
      <c r="F206" s="740"/>
      <c r="G206" s="834"/>
      <c r="H206" s="834"/>
      <c r="I206" s="834"/>
      <c r="J206" s="834"/>
      <c r="K206" s="339"/>
      <c r="L206" s="339"/>
    </row>
    <row r="207" spans="1:14" s="322" customFormat="1" ht="15.75" customHeight="1">
      <c r="A207" s="280">
        <v>8</v>
      </c>
      <c r="B207" s="770" t="s">
        <v>703</v>
      </c>
      <c r="C207" s="771"/>
      <c r="D207" s="772"/>
      <c r="E207" s="740">
        <v>1</v>
      </c>
      <c r="F207" s="740"/>
      <c r="G207" s="834">
        <v>10400</v>
      </c>
      <c r="H207" s="834"/>
      <c r="I207" s="834">
        <f>G207</f>
        <v>10400</v>
      </c>
      <c r="J207" s="834"/>
      <c r="K207" s="339">
        <v>400</v>
      </c>
      <c r="L207" s="339">
        <v>400</v>
      </c>
      <c r="M207" s="332"/>
      <c r="N207" s="332"/>
    </row>
    <row r="208" spans="1:14" ht="15.75" customHeight="1">
      <c r="A208" s="280">
        <v>9</v>
      </c>
      <c r="B208" s="770" t="s">
        <v>364</v>
      </c>
      <c r="C208" s="771"/>
      <c r="D208" s="772"/>
      <c r="E208" s="740"/>
      <c r="F208" s="740"/>
      <c r="G208" s="834"/>
      <c r="H208" s="834"/>
      <c r="I208" s="834"/>
      <c r="J208" s="834"/>
      <c r="K208" s="339"/>
      <c r="L208" s="339"/>
    </row>
    <row r="209" spans="1:12" ht="15.75" customHeight="1">
      <c r="A209" s="280">
        <v>10</v>
      </c>
      <c r="B209" s="770"/>
      <c r="C209" s="771"/>
      <c r="D209" s="772"/>
      <c r="E209" s="740"/>
      <c r="F209" s="740"/>
      <c r="G209" s="834"/>
      <c r="H209" s="834"/>
      <c r="I209" s="834"/>
      <c r="J209" s="834"/>
      <c r="K209" s="339"/>
      <c r="L209" s="339"/>
    </row>
    <row r="210" spans="1:12" ht="15.75" customHeight="1">
      <c r="A210" s="280">
        <v>11</v>
      </c>
      <c r="B210" s="770"/>
      <c r="C210" s="771"/>
      <c r="D210" s="772"/>
      <c r="E210" s="740"/>
      <c r="F210" s="740"/>
      <c r="G210" s="834"/>
      <c r="H210" s="834"/>
      <c r="I210" s="834"/>
      <c r="J210" s="834"/>
      <c r="K210" s="339"/>
      <c r="L210" s="339"/>
    </row>
    <row r="211" spans="1:12">
      <c r="A211" s="283"/>
      <c r="B211" s="793" t="s">
        <v>573</v>
      </c>
      <c r="C211" s="794"/>
      <c r="D211" s="795"/>
      <c r="E211" s="775"/>
      <c r="F211" s="775"/>
      <c r="G211" s="775"/>
      <c r="H211" s="775"/>
      <c r="I211" s="773">
        <f>I201+I202+I203+I204+I205+I206+I207+I208+I209+I210</f>
        <v>22400</v>
      </c>
      <c r="J211" s="775"/>
      <c r="K211" s="357">
        <f>K201+K202+K203+K204+K205+K206+K207+K208+K209+K210</f>
        <v>12400</v>
      </c>
      <c r="L211" s="357">
        <f>L201+L202+L203+L204+L205+L206+L207+L208+L209+L210</f>
        <v>12400</v>
      </c>
    </row>
    <row r="212" spans="1:12">
      <c r="A212" s="276"/>
      <c r="B212" s="276"/>
      <c r="C212" s="276"/>
      <c r="D212" s="276"/>
      <c r="E212" s="276"/>
      <c r="F212" s="238"/>
      <c r="G212" s="238"/>
      <c r="H212" s="238"/>
      <c r="I212" s="238"/>
      <c r="J212" s="251"/>
    </row>
    <row r="213" spans="1:12">
      <c r="A213" s="276"/>
      <c r="B213" s="276"/>
      <c r="C213" s="276"/>
      <c r="D213" s="276"/>
      <c r="E213" s="276"/>
      <c r="F213" s="238"/>
      <c r="G213" s="238"/>
      <c r="H213" s="238"/>
      <c r="I213" s="238"/>
      <c r="J213" s="251"/>
    </row>
    <row r="214" spans="1:12" ht="15.75">
      <c r="A214" s="847" t="s">
        <v>704</v>
      </c>
      <c r="B214" s="847"/>
      <c r="C214" s="847"/>
      <c r="D214" s="847"/>
      <c r="E214" s="847"/>
      <c r="F214" s="847"/>
      <c r="G214" s="847"/>
      <c r="H214" s="847"/>
      <c r="I214" s="847"/>
      <c r="J214" s="847"/>
      <c r="K214" s="847"/>
      <c r="L214" s="847"/>
    </row>
    <row r="215" spans="1:12" ht="15.75">
      <c r="A215" s="833"/>
      <c r="B215" s="833"/>
      <c r="C215" s="833"/>
      <c r="D215" s="833"/>
      <c r="E215" s="833"/>
      <c r="F215" s="238"/>
      <c r="G215" s="238"/>
      <c r="H215" s="238"/>
      <c r="I215" s="238"/>
      <c r="J215" s="353">
        <v>2020</v>
      </c>
      <c r="K215" s="335">
        <v>2021</v>
      </c>
      <c r="L215" s="335">
        <v>2022</v>
      </c>
    </row>
    <row r="216" spans="1:12" ht="38.25">
      <c r="A216" s="282" t="s">
        <v>572</v>
      </c>
      <c r="B216" s="792" t="s">
        <v>575</v>
      </c>
      <c r="C216" s="792"/>
      <c r="D216" s="792"/>
      <c r="E216" s="792"/>
      <c r="F216" s="792"/>
      <c r="G216" s="282" t="s">
        <v>708</v>
      </c>
      <c r="H216" s="282" t="s">
        <v>709</v>
      </c>
      <c r="I216" s="792" t="s">
        <v>689</v>
      </c>
      <c r="J216" s="792"/>
      <c r="K216" s="334" t="s">
        <v>689</v>
      </c>
      <c r="L216" s="334" t="s">
        <v>689</v>
      </c>
    </row>
    <row r="217" spans="1:12">
      <c r="A217" s="280">
        <v>1</v>
      </c>
      <c r="B217" s="740">
        <v>2</v>
      </c>
      <c r="C217" s="740"/>
      <c r="D217" s="740"/>
      <c r="E217" s="740"/>
      <c r="F217" s="740"/>
      <c r="G217" s="280">
        <v>3</v>
      </c>
      <c r="H217" s="280">
        <v>4</v>
      </c>
      <c r="I217" s="740">
        <v>5</v>
      </c>
      <c r="J217" s="740"/>
      <c r="K217" s="330">
        <v>6</v>
      </c>
      <c r="L217" s="330">
        <v>7</v>
      </c>
    </row>
    <row r="218" spans="1:12">
      <c r="A218" s="280">
        <v>1</v>
      </c>
      <c r="B218" s="774" t="s">
        <v>706</v>
      </c>
      <c r="C218" s="774"/>
      <c r="D218" s="774"/>
      <c r="E218" s="774"/>
      <c r="F218" s="774"/>
      <c r="G218" s="281">
        <v>0</v>
      </c>
      <c r="H218" s="281"/>
      <c r="I218" s="831">
        <v>0</v>
      </c>
      <c r="J218" s="831"/>
      <c r="K218" s="330"/>
      <c r="L218" s="330"/>
    </row>
    <row r="219" spans="1:12">
      <c r="A219" s="280"/>
      <c r="B219" s="832" t="s">
        <v>707</v>
      </c>
      <c r="C219" s="832"/>
      <c r="D219" s="832"/>
      <c r="E219" s="832"/>
      <c r="F219" s="832"/>
      <c r="G219" s="290"/>
      <c r="H219" s="290"/>
      <c r="I219" s="801"/>
      <c r="J219" s="801"/>
      <c r="K219" s="330"/>
      <c r="L219" s="330"/>
    </row>
    <row r="220" spans="1:12">
      <c r="A220" s="280"/>
      <c r="B220" s="832"/>
      <c r="C220" s="832"/>
      <c r="D220" s="832"/>
      <c r="E220" s="832"/>
      <c r="F220" s="832"/>
      <c r="G220" s="290"/>
      <c r="H220" s="290"/>
      <c r="I220" s="801"/>
      <c r="J220" s="801"/>
      <c r="K220" s="330"/>
      <c r="L220" s="330"/>
    </row>
    <row r="221" spans="1:12">
      <c r="A221" s="280"/>
      <c r="B221" s="832"/>
      <c r="C221" s="832"/>
      <c r="D221" s="832"/>
      <c r="E221" s="832"/>
      <c r="F221" s="832"/>
      <c r="G221" s="290"/>
      <c r="H221" s="290"/>
      <c r="I221" s="801"/>
      <c r="J221" s="801"/>
      <c r="K221" s="330"/>
      <c r="L221" s="330"/>
    </row>
    <row r="222" spans="1:12">
      <c r="A222" s="283"/>
      <c r="B222" s="774" t="s">
        <v>573</v>
      </c>
      <c r="C222" s="774"/>
      <c r="D222" s="774"/>
      <c r="E222" s="774"/>
      <c r="F222" s="774"/>
      <c r="G222" s="264" t="s">
        <v>574</v>
      </c>
      <c r="H222" s="264" t="s">
        <v>574</v>
      </c>
      <c r="I222" s="831">
        <v>0</v>
      </c>
      <c r="J222" s="831"/>
      <c r="K222" s="357">
        <v>0</v>
      </c>
      <c r="L222" s="286">
        <f>SUM(L221:L221)</f>
        <v>0</v>
      </c>
    </row>
    <row r="223" spans="1:12">
      <c r="A223" s="75"/>
      <c r="B223" s="75"/>
      <c r="C223" s="75"/>
      <c r="D223" s="75"/>
      <c r="E223" s="75"/>
      <c r="F223" s="238"/>
      <c r="G223" s="238"/>
      <c r="H223" s="238"/>
      <c r="I223" s="238"/>
      <c r="J223" s="238"/>
    </row>
    <row r="224" spans="1:12" ht="15.75">
      <c r="A224" s="847" t="s">
        <v>705</v>
      </c>
      <c r="B224" s="847"/>
      <c r="C224" s="847"/>
      <c r="D224" s="847"/>
      <c r="E224" s="847"/>
      <c r="F224" s="847"/>
      <c r="G224" s="847"/>
      <c r="H224" s="847"/>
      <c r="I224" s="847"/>
      <c r="J224" s="847"/>
      <c r="K224" s="847"/>
      <c r="L224" s="847"/>
    </row>
    <row r="225" spans="1:12" ht="15.75">
      <c r="A225" s="833"/>
      <c r="B225" s="833"/>
      <c r="C225" s="833"/>
      <c r="D225" s="833"/>
      <c r="E225" s="833"/>
      <c r="F225" s="238"/>
      <c r="G225" s="238"/>
      <c r="H225" s="238"/>
      <c r="I225" s="238"/>
      <c r="J225" s="353">
        <v>2020</v>
      </c>
      <c r="K225" s="335">
        <v>2021</v>
      </c>
      <c r="L225" s="335">
        <v>2022</v>
      </c>
    </row>
    <row r="226" spans="1:12" ht="38.25">
      <c r="A226" s="282" t="s">
        <v>572</v>
      </c>
      <c r="B226" s="792" t="s">
        <v>575</v>
      </c>
      <c r="C226" s="792"/>
      <c r="D226" s="792"/>
      <c r="E226" s="792"/>
      <c r="F226" s="792"/>
      <c r="G226" s="282" t="s">
        <v>607</v>
      </c>
      <c r="H226" s="282" t="s">
        <v>609</v>
      </c>
      <c r="I226" s="792" t="s">
        <v>601</v>
      </c>
      <c r="J226" s="792"/>
      <c r="K226" s="334" t="s">
        <v>689</v>
      </c>
      <c r="L226" s="334" t="s">
        <v>689</v>
      </c>
    </row>
    <row r="227" spans="1:12">
      <c r="A227" s="280">
        <v>1</v>
      </c>
      <c r="B227" s="740">
        <v>2</v>
      </c>
      <c r="C227" s="740"/>
      <c r="D227" s="740"/>
      <c r="E227" s="740"/>
      <c r="F227" s="740"/>
      <c r="G227" s="280">
        <v>3</v>
      </c>
      <c r="H227" s="280">
        <v>4</v>
      </c>
      <c r="I227" s="740">
        <v>5</v>
      </c>
      <c r="J227" s="740"/>
      <c r="K227" s="330">
        <v>6</v>
      </c>
      <c r="L227" s="330">
        <v>7</v>
      </c>
    </row>
    <row r="228" spans="1:12">
      <c r="A228" s="280">
        <v>1</v>
      </c>
      <c r="B228" s="774" t="s">
        <v>710</v>
      </c>
      <c r="C228" s="774"/>
      <c r="D228" s="774"/>
      <c r="E228" s="774"/>
      <c r="F228" s="774"/>
      <c r="G228" s="281">
        <v>0</v>
      </c>
      <c r="H228" s="281"/>
      <c r="I228" s="831">
        <v>0</v>
      </c>
      <c r="J228" s="831"/>
      <c r="K228" s="330"/>
      <c r="L228" s="330"/>
    </row>
    <row r="229" spans="1:12">
      <c r="A229" s="280"/>
      <c r="B229" s="832" t="s">
        <v>711</v>
      </c>
      <c r="C229" s="832"/>
      <c r="D229" s="832"/>
      <c r="E229" s="832"/>
      <c r="F229" s="832"/>
      <c r="G229" s="290"/>
      <c r="H229" s="290"/>
      <c r="I229" s="801"/>
      <c r="J229" s="801"/>
      <c r="K229" s="330"/>
      <c r="L229" s="330"/>
    </row>
    <row r="230" spans="1:12">
      <c r="A230" s="280"/>
      <c r="B230" s="832"/>
      <c r="C230" s="832"/>
      <c r="D230" s="832"/>
      <c r="E230" s="832"/>
      <c r="F230" s="832"/>
      <c r="G230" s="290"/>
      <c r="H230" s="290"/>
      <c r="I230" s="801"/>
      <c r="J230" s="801"/>
      <c r="K230" s="330"/>
      <c r="L230" s="330"/>
    </row>
    <row r="231" spans="1:12">
      <c r="A231" s="280"/>
      <c r="B231" s="832"/>
      <c r="C231" s="832"/>
      <c r="D231" s="832"/>
      <c r="E231" s="832"/>
      <c r="F231" s="832"/>
      <c r="G231" s="290"/>
      <c r="H231" s="290"/>
      <c r="I231" s="801"/>
      <c r="J231" s="801"/>
      <c r="K231" s="330"/>
      <c r="L231" s="330"/>
    </row>
    <row r="232" spans="1:12">
      <c r="A232" s="283"/>
      <c r="B232" s="774" t="s">
        <v>573</v>
      </c>
      <c r="C232" s="774"/>
      <c r="D232" s="774"/>
      <c r="E232" s="774"/>
      <c r="F232" s="774"/>
      <c r="G232" s="264" t="s">
        <v>574</v>
      </c>
      <c r="H232" s="264" t="s">
        <v>574</v>
      </c>
      <c r="I232" s="831">
        <v>0</v>
      </c>
      <c r="J232" s="831"/>
      <c r="K232" s="357">
        <v>0</v>
      </c>
      <c r="L232" s="286">
        <f>SUM(L231:L231)</f>
        <v>0</v>
      </c>
    </row>
    <row r="233" spans="1:12">
      <c r="A233" s="75"/>
      <c r="B233" s="75"/>
      <c r="C233" s="75"/>
      <c r="D233" s="75"/>
      <c r="E233" s="75"/>
      <c r="F233" s="238"/>
      <c r="G233" s="238"/>
      <c r="H233" s="238"/>
      <c r="I233" s="238"/>
      <c r="J233" s="238"/>
    </row>
    <row r="235" spans="1:12">
      <c r="A235" s="276"/>
      <c r="B235" s="265" t="s">
        <v>610</v>
      </c>
      <c r="C235" s="266"/>
      <c r="E235" s="276"/>
      <c r="F235" s="276"/>
      <c r="G235" s="266" t="s">
        <v>611</v>
      </c>
      <c r="H235" s="276"/>
      <c r="I235" s="232"/>
      <c r="J235" s="232"/>
    </row>
    <row r="236" spans="1:12">
      <c r="A236" s="276"/>
      <c r="B236" s="266"/>
      <c r="C236" s="266"/>
      <c r="E236" s="276"/>
      <c r="F236" s="276"/>
      <c r="G236" s="266"/>
      <c r="H236" s="276"/>
      <c r="I236" s="276"/>
      <c r="J236" s="232"/>
    </row>
    <row r="237" spans="1:12">
      <c r="A237" s="276"/>
      <c r="B237" s="266" t="s">
        <v>612</v>
      </c>
      <c r="C237" s="266"/>
      <c r="E237" s="276"/>
      <c r="F237" s="276"/>
      <c r="G237" s="266" t="s">
        <v>613</v>
      </c>
      <c r="H237" s="276"/>
      <c r="I237" s="276"/>
      <c r="J237" s="232"/>
    </row>
  </sheetData>
  <mergeCells count="559">
    <mergeCell ref="A214:L214"/>
    <mergeCell ref="A224:L224"/>
    <mergeCell ref="B219:F219"/>
    <mergeCell ref="A40:L40"/>
    <mergeCell ref="A12:L12"/>
    <mergeCell ref="A5:L5"/>
    <mergeCell ref="A4:L4"/>
    <mergeCell ref="A3:L3"/>
    <mergeCell ref="A197:L197"/>
    <mergeCell ref="B199:D199"/>
    <mergeCell ref="E199:F199"/>
    <mergeCell ref="G199:H199"/>
    <mergeCell ref="I199:J199"/>
    <mergeCell ref="B202:D202"/>
    <mergeCell ref="E202:F202"/>
    <mergeCell ref="G202:H202"/>
    <mergeCell ref="I202:J202"/>
    <mergeCell ref="A166:L166"/>
    <mergeCell ref="A176:L176"/>
    <mergeCell ref="A144:L144"/>
    <mergeCell ref="A122:L122"/>
    <mergeCell ref="A117:L117"/>
    <mergeCell ref="A107:L107"/>
    <mergeCell ref="A98:L98"/>
    <mergeCell ref="F160:G160"/>
    <mergeCell ref="B160:E160"/>
    <mergeCell ref="B154:E154"/>
    <mergeCell ref="B155:E155"/>
    <mergeCell ref="A70:L70"/>
    <mergeCell ref="A50:L50"/>
    <mergeCell ref="J13:J14"/>
    <mergeCell ref="K13:K14"/>
    <mergeCell ref="L13:L14"/>
    <mergeCell ref="A26:L26"/>
    <mergeCell ref="B148:E148"/>
    <mergeCell ref="F148:G148"/>
    <mergeCell ref="B149:E149"/>
    <mergeCell ref="F149:G149"/>
    <mergeCell ref="B150:E150"/>
    <mergeCell ref="F150:G150"/>
    <mergeCell ref="F146:G146"/>
    <mergeCell ref="F147:G147"/>
    <mergeCell ref="B146:E146"/>
    <mergeCell ref="B147:E147"/>
    <mergeCell ref="G128:H128"/>
    <mergeCell ref="G129:H129"/>
    <mergeCell ref="F151:G151"/>
    <mergeCell ref="B152:E152"/>
    <mergeCell ref="B186:D186"/>
    <mergeCell ref="E186:F186"/>
    <mergeCell ref="G186:H186"/>
    <mergeCell ref="B174:D174"/>
    <mergeCell ref="E174:F174"/>
    <mergeCell ref="G174:H174"/>
    <mergeCell ref="I174:J174"/>
    <mergeCell ref="F161:G161"/>
    <mergeCell ref="B161:E161"/>
    <mergeCell ref="B173:D173"/>
    <mergeCell ref="E173:F173"/>
    <mergeCell ref="G173:H173"/>
    <mergeCell ref="I173:J173"/>
    <mergeCell ref="B169:D169"/>
    <mergeCell ref="B178:D178"/>
    <mergeCell ref="E178:F178"/>
    <mergeCell ref="G178:H178"/>
    <mergeCell ref="I178:J178"/>
    <mergeCell ref="B179:D179"/>
    <mergeCell ref="E179:F179"/>
    <mergeCell ref="G179:H179"/>
    <mergeCell ref="I179:J179"/>
    <mergeCell ref="B171:D171"/>
    <mergeCell ref="E171:F171"/>
    <mergeCell ref="B191:D191"/>
    <mergeCell ref="E191:F191"/>
    <mergeCell ref="G191:H191"/>
    <mergeCell ref="I191:J191"/>
    <mergeCell ref="B188:D188"/>
    <mergeCell ref="E188:F188"/>
    <mergeCell ref="G188:H188"/>
    <mergeCell ref="I188:J188"/>
    <mergeCell ref="B189:D189"/>
    <mergeCell ref="E189:F189"/>
    <mergeCell ref="G189:H189"/>
    <mergeCell ref="I189:J189"/>
    <mergeCell ref="F157:G157"/>
    <mergeCell ref="F158:G158"/>
    <mergeCell ref="F159:G159"/>
    <mergeCell ref="B157:E157"/>
    <mergeCell ref="B158:E158"/>
    <mergeCell ref="B159:E159"/>
    <mergeCell ref="G192:H192"/>
    <mergeCell ref="I192:J192"/>
    <mergeCell ref="B182:D182"/>
    <mergeCell ref="E182:F182"/>
    <mergeCell ref="G182:H182"/>
    <mergeCell ref="I182:J182"/>
    <mergeCell ref="B183:D183"/>
    <mergeCell ref="E183:F183"/>
    <mergeCell ref="G183:H183"/>
    <mergeCell ref="I183:J183"/>
    <mergeCell ref="B180:D180"/>
    <mergeCell ref="E180:F180"/>
    <mergeCell ref="G180:H180"/>
    <mergeCell ref="I180:J180"/>
    <mergeCell ref="B181:D181"/>
    <mergeCell ref="E181:F181"/>
    <mergeCell ref="G181:H181"/>
    <mergeCell ref="I181:J181"/>
    <mergeCell ref="B193:D193"/>
    <mergeCell ref="E193:F193"/>
    <mergeCell ref="G193:H193"/>
    <mergeCell ref="I193:J193"/>
    <mergeCell ref="B190:D190"/>
    <mergeCell ref="E190:F190"/>
    <mergeCell ref="G190:H190"/>
    <mergeCell ref="I190:J190"/>
    <mergeCell ref="E169:F169"/>
    <mergeCell ref="G169:H169"/>
    <mergeCell ref="I169:J169"/>
    <mergeCell ref="B170:D170"/>
    <mergeCell ref="B192:D192"/>
    <mergeCell ref="E192:F192"/>
    <mergeCell ref="G187:H187"/>
    <mergeCell ref="I187:J187"/>
    <mergeCell ref="B184:D184"/>
    <mergeCell ref="E184:F184"/>
    <mergeCell ref="G184:H184"/>
    <mergeCell ref="I184:J184"/>
    <mergeCell ref="B185:D185"/>
    <mergeCell ref="E185:F185"/>
    <mergeCell ref="G185:H185"/>
    <mergeCell ref="I185:J185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B203:D203"/>
    <mergeCell ref="E203:F203"/>
    <mergeCell ref="G203:H203"/>
    <mergeCell ref="I203:J203"/>
    <mergeCell ref="B204:D204"/>
    <mergeCell ref="E204:F204"/>
    <mergeCell ref="G204:H204"/>
    <mergeCell ref="B205:D205"/>
    <mergeCell ref="E205:F205"/>
    <mergeCell ref="G205:H205"/>
    <mergeCell ref="I205:J205"/>
    <mergeCell ref="I204:J204"/>
    <mergeCell ref="B194:D194"/>
    <mergeCell ref="E194:F194"/>
    <mergeCell ref="G194:H194"/>
    <mergeCell ref="I194:J194"/>
    <mergeCell ref="B195:D195"/>
    <mergeCell ref="E195:F195"/>
    <mergeCell ref="G195:H195"/>
    <mergeCell ref="I195:J195"/>
    <mergeCell ref="B211:D211"/>
    <mergeCell ref="E211:F211"/>
    <mergeCell ref="G211:H211"/>
    <mergeCell ref="I211:J211"/>
    <mergeCell ref="B209:D209"/>
    <mergeCell ref="E209:F209"/>
    <mergeCell ref="G209:H209"/>
    <mergeCell ref="I209:J209"/>
    <mergeCell ref="B208:D208"/>
    <mergeCell ref="E208:F208"/>
    <mergeCell ref="G208:H208"/>
    <mergeCell ref="I208:J208"/>
    <mergeCell ref="B210:D210"/>
    <mergeCell ref="E210:F210"/>
    <mergeCell ref="G210:H210"/>
    <mergeCell ref="I210:J210"/>
    <mergeCell ref="C38:D38"/>
    <mergeCell ref="E38:F38"/>
    <mergeCell ref="G38:H38"/>
    <mergeCell ref="I38:J38"/>
    <mergeCell ref="E33:F33"/>
    <mergeCell ref="G33:H33"/>
    <mergeCell ref="I33:J33"/>
    <mergeCell ref="C34:D34"/>
    <mergeCell ref="E34:F34"/>
    <mergeCell ref="G34:H34"/>
    <mergeCell ref="I34:J34"/>
    <mergeCell ref="C35:D35"/>
    <mergeCell ref="C33:D33"/>
    <mergeCell ref="A23:J23"/>
    <mergeCell ref="A24:J24"/>
    <mergeCell ref="C36:D36"/>
    <mergeCell ref="E36:F36"/>
    <mergeCell ref="G36:H36"/>
    <mergeCell ref="I36:J36"/>
    <mergeCell ref="C37:D37"/>
    <mergeCell ref="E37:F37"/>
    <mergeCell ref="G37:H37"/>
    <mergeCell ref="I37:J37"/>
    <mergeCell ref="E35:F35"/>
    <mergeCell ref="G35:H35"/>
    <mergeCell ref="I35:J35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G45:H45"/>
    <mergeCell ref="I45:J45"/>
    <mergeCell ref="C45:D45"/>
    <mergeCell ref="E45:F45"/>
    <mergeCell ref="B231:F231"/>
    <mergeCell ref="I231:J231"/>
    <mergeCell ref="B218:F218"/>
    <mergeCell ref="I218:J218"/>
    <mergeCell ref="B222:F222"/>
    <mergeCell ref="I222:J222"/>
    <mergeCell ref="A225:E225"/>
    <mergeCell ref="A215:E215"/>
    <mergeCell ref="B216:F216"/>
    <mergeCell ref="I216:J216"/>
    <mergeCell ref="B217:F217"/>
    <mergeCell ref="I217:J217"/>
    <mergeCell ref="B221:F221"/>
    <mergeCell ref="I221:J221"/>
    <mergeCell ref="B220:F220"/>
    <mergeCell ref="I220:J220"/>
    <mergeCell ref="I219:J219"/>
    <mergeCell ref="I186:J186"/>
    <mergeCell ref="B187:D187"/>
    <mergeCell ref="E187:F187"/>
    <mergeCell ref="B232:F232"/>
    <mergeCell ref="I232:J232"/>
    <mergeCell ref="B230:F230"/>
    <mergeCell ref="I230:J230"/>
    <mergeCell ref="B226:F226"/>
    <mergeCell ref="I226:J226"/>
    <mergeCell ref="B227:F227"/>
    <mergeCell ref="I227:J227"/>
    <mergeCell ref="B228:F228"/>
    <mergeCell ref="I228:J228"/>
    <mergeCell ref="B229:F229"/>
    <mergeCell ref="I229:J229"/>
    <mergeCell ref="G171:H171"/>
    <mergeCell ref="I171:J171"/>
    <mergeCell ref="B172:D172"/>
    <mergeCell ref="E172:F172"/>
    <mergeCell ref="G172:H172"/>
    <mergeCell ref="I172:J172"/>
    <mergeCell ref="E170:F170"/>
    <mergeCell ref="G170:H170"/>
    <mergeCell ref="I170:J170"/>
    <mergeCell ref="B168:D168"/>
    <mergeCell ref="E168:F168"/>
    <mergeCell ref="G168:H168"/>
    <mergeCell ref="I168:J168"/>
    <mergeCell ref="F162:G162"/>
    <mergeCell ref="B162:E162"/>
    <mergeCell ref="F163:G163"/>
    <mergeCell ref="B163:E163"/>
    <mergeCell ref="B141:D141"/>
    <mergeCell ref="E141:F141"/>
    <mergeCell ref="G141:H141"/>
    <mergeCell ref="I141:J141"/>
    <mergeCell ref="B142:D142"/>
    <mergeCell ref="E142:F142"/>
    <mergeCell ref="G142:H142"/>
    <mergeCell ref="I142:J142"/>
    <mergeCell ref="B151:E151"/>
    <mergeCell ref="B156:E156"/>
    <mergeCell ref="F152:G152"/>
    <mergeCell ref="B153:E153"/>
    <mergeCell ref="F153:G153"/>
    <mergeCell ref="F154:G154"/>
    <mergeCell ref="F155:G155"/>
    <mergeCell ref="F156:G156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A136:J136"/>
    <mergeCell ref="B138:D138"/>
    <mergeCell ref="E138:F138"/>
    <mergeCell ref="G138:H138"/>
    <mergeCell ref="I138:J138"/>
    <mergeCell ref="B134:C134"/>
    <mergeCell ref="D134:E134"/>
    <mergeCell ref="G134:H134"/>
    <mergeCell ref="I134:J134"/>
    <mergeCell ref="B132:C132"/>
    <mergeCell ref="D132:E132"/>
    <mergeCell ref="G132:H132"/>
    <mergeCell ref="I132:J132"/>
    <mergeCell ref="B133:C133"/>
    <mergeCell ref="D133:E133"/>
    <mergeCell ref="G133:H133"/>
    <mergeCell ref="I133:J133"/>
    <mergeCell ref="B128:C128"/>
    <mergeCell ref="B129:C129"/>
    <mergeCell ref="B130:C130"/>
    <mergeCell ref="B131:C131"/>
    <mergeCell ref="D127:E127"/>
    <mergeCell ref="D128:E128"/>
    <mergeCell ref="D129:E129"/>
    <mergeCell ref="A119:F119"/>
    <mergeCell ref="A120:F120"/>
    <mergeCell ref="B124:C124"/>
    <mergeCell ref="D124:E124"/>
    <mergeCell ref="B125:C125"/>
    <mergeCell ref="D125:E125"/>
    <mergeCell ref="B126:C126"/>
    <mergeCell ref="D126:E126"/>
    <mergeCell ref="B127:C127"/>
    <mergeCell ref="G124:H124"/>
    <mergeCell ref="I124:J124"/>
    <mergeCell ref="D130:E130"/>
    <mergeCell ref="D131:E131"/>
    <mergeCell ref="G127:H127"/>
    <mergeCell ref="I127:J127"/>
    <mergeCell ref="G130:H130"/>
    <mergeCell ref="G131:H131"/>
    <mergeCell ref="I128:J128"/>
    <mergeCell ref="I129:J129"/>
    <mergeCell ref="I130:J130"/>
    <mergeCell ref="I131:J131"/>
    <mergeCell ref="G125:H125"/>
    <mergeCell ref="I125:J125"/>
    <mergeCell ref="G126:H126"/>
    <mergeCell ref="I126:J126"/>
    <mergeCell ref="B115:D115"/>
    <mergeCell ref="E115:F115"/>
    <mergeCell ref="G115:H115"/>
    <mergeCell ref="I115:J115"/>
    <mergeCell ref="B113:D113"/>
    <mergeCell ref="E113:F113"/>
    <mergeCell ref="G113:H113"/>
    <mergeCell ref="I113:J113"/>
    <mergeCell ref="B114:D114"/>
    <mergeCell ref="E114:F114"/>
    <mergeCell ref="G114:H114"/>
    <mergeCell ref="I114:J114"/>
    <mergeCell ref="B109:D109"/>
    <mergeCell ref="E109:F109"/>
    <mergeCell ref="G109:H109"/>
    <mergeCell ref="I109:J109"/>
    <mergeCell ref="B104:D104"/>
    <mergeCell ref="E104:F104"/>
    <mergeCell ref="G104:H104"/>
    <mergeCell ref="I104:J104"/>
    <mergeCell ref="B112:D112"/>
    <mergeCell ref="E112:F112"/>
    <mergeCell ref="G112:H112"/>
    <mergeCell ref="I112:J112"/>
    <mergeCell ref="B110:D110"/>
    <mergeCell ref="E110:F110"/>
    <mergeCell ref="G110:H110"/>
    <mergeCell ref="I110:J110"/>
    <mergeCell ref="B111:D111"/>
    <mergeCell ref="E111:F111"/>
    <mergeCell ref="G111:H111"/>
    <mergeCell ref="I111:J111"/>
    <mergeCell ref="B100:D100"/>
    <mergeCell ref="E100:F100"/>
    <mergeCell ref="G100:H100"/>
    <mergeCell ref="I100:J100"/>
    <mergeCell ref="B101:D101"/>
    <mergeCell ref="E101:F101"/>
    <mergeCell ref="G101:H101"/>
    <mergeCell ref="I101:J101"/>
    <mergeCell ref="B105:D105"/>
    <mergeCell ref="E105:F105"/>
    <mergeCell ref="G105:H105"/>
    <mergeCell ref="I105:J105"/>
    <mergeCell ref="B201:D201"/>
    <mergeCell ref="E201:F201"/>
    <mergeCell ref="G201:H201"/>
    <mergeCell ref="I201:J201"/>
    <mergeCell ref="B96:D96"/>
    <mergeCell ref="E96:F96"/>
    <mergeCell ref="G96:H96"/>
    <mergeCell ref="I96:J96"/>
    <mergeCell ref="B95:D95"/>
    <mergeCell ref="E95:F95"/>
    <mergeCell ref="G95:H95"/>
    <mergeCell ref="I95:J95"/>
    <mergeCell ref="B200:D200"/>
    <mergeCell ref="E200:F200"/>
    <mergeCell ref="G200:H200"/>
    <mergeCell ref="I200:J200"/>
    <mergeCell ref="B102:D102"/>
    <mergeCell ref="E102:F102"/>
    <mergeCell ref="G102:H102"/>
    <mergeCell ref="I102:J102"/>
    <mergeCell ref="B103:D103"/>
    <mergeCell ref="E103:F103"/>
    <mergeCell ref="G103:H103"/>
    <mergeCell ref="I103:J103"/>
    <mergeCell ref="B93:D93"/>
    <mergeCell ref="E93:F93"/>
    <mergeCell ref="G93:H93"/>
    <mergeCell ref="I93:J93"/>
    <mergeCell ref="B94:D94"/>
    <mergeCell ref="E94:F94"/>
    <mergeCell ref="G94:H94"/>
    <mergeCell ref="I94:J94"/>
    <mergeCell ref="B91:D91"/>
    <mergeCell ref="E91:F91"/>
    <mergeCell ref="G91:H91"/>
    <mergeCell ref="I91:J91"/>
    <mergeCell ref="B92:D92"/>
    <mergeCell ref="E92:F92"/>
    <mergeCell ref="G92:H92"/>
    <mergeCell ref="I92:J92"/>
    <mergeCell ref="B89:D89"/>
    <mergeCell ref="E89:F89"/>
    <mergeCell ref="G89:H89"/>
    <mergeCell ref="I89:J89"/>
    <mergeCell ref="B90:D90"/>
    <mergeCell ref="E90:F90"/>
    <mergeCell ref="G90:H90"/>
    <mergeCell ref="I90:J90"/>
    <mergeCell ref="B87:D87"/>
    <mergeCell ref="E87:F87"/>
    <mergeCell ref="G87:H87"/>
    <mergeCell ref="I87:J87"/>
    <mergeCell ref="B88:D88"/>
    <mergeCell ref="E88:F88"/>
    <mergeCell ref="G88:H88"/>
    <mergeCell ref="I88:J88"/>
    <mergeCell ref="B86:D86"/>
    <mergeCell ref="E86:F86"/>
    <mergeCell ref="G86:H86"/>
    <mergeCell ref="I86:J86"/>
    <mergeCell ref="B77:D77"/>
    <mergeCell ref="E77:F77"/>
    <mergeCell ref="G77:H77"/>
    <mergeCell ref="I77:J77"/>
    <mergeCell ref="B78:D78"/>
    <mergeCell ref="E78:F78"/>
    <mergeCell ref="G78:H78"/>
    <mergeCell ref="I78:J78"/>
    <mergeCell ref="A82:E82"/>
    <mergeCell ref="A83:E83"/>
    <mergeCell ref="A80:L80"/>
    <mergeCell ref="A84:L84"/>
    <mergeCell ref="B75:D75"/>
    <mergeCell ref="E75:F75"/>
    <mergeCell ref="G75:H75"/>
    <mergeCell ref="I75:J75"/>
    <mergeCell ref="B76:D76"/>
    <mergeCell ref="E76:F76"/>
    <mergeCell ref="G76:H76"/>
    <mergeCell ref="I76:J76"/>
    <mergeCell ref="A72:E72"/>
    <mergeCell ref="A73:E73"/>
    <mergeCell ref="B68:F68"/>
    <mergeCell ref="G68:H68"/>
    <mergeCell ref="I68:J68"/>
    <mergeCell ref="B66:F66"/>
    <mergeCell ref="G66:H66"/>
    <mergeCell ref="I66:J66"/>
    <mergeCell ref="B67:F67"/>
    <mergeCell ref="G67:H67"/>
    <mergeCell ref="I67:J67"/>
    <mergeCell ref="B64:F64"/>
    <mergeCell ref="G64:H64"/>
    <mergeCell ref="I64:J64"/>
    <mergeCell ref="B65:F65"/>
    <mergeCell ref="G65:H65"/>
    <mergeCell ref="I65:J65"/>
    <mergeCell ref="B62:F62"/>
    <mergeCell ref="G62:H62"/>
    <mergeCell ref="I62:J62"/>
    <mergeCell ref="B63:F63"/>
    <mergeCell ref="G63:H63"/>
    <mergeCell ref="I63:J63"/>
    <mergeCell ref="B60:F60"/>
    <mergeCell ref="G60:H60"/>
    <mergeCell ref="I60:J60"/>
    <mergeCell ref="B61:F61"/>
    <mergeCell ref="G61:H61"/>
    <mergeCell ref="I61:J61"/>
    <mergeCell ref="B58:F58"/>
    <mergeCell ref="G58:H58"/>
    <mergeCell ref="I58:J58"/>
    <mergeCell ref="B59:F59"/>
    <mergeCell ref="G59:H59"/>
    <mergeCell ref="I59:J59"/>
    <mergeCell ref="B56:F56"/>
    <mergeCell ref="G56:H56"/>
    <mergeCell ref="I56:J56"/>
    <mergeCell ref="B57:F57"/>
    <mergeCell ref="G57:H57"/>
    <mergeCell ref="I57:J57"/>
    <mergeCell ref="B54:F54"/>
    <mergeCell ref="G54:H54"/>
    <mergeCell ref="I54:J54"/>
    <mergeCell ref="B55:F55"/>
    <mergeCell ref="G55:H55"/>
    <mergeCell ref="I55:J55"/>
    <mergeCell ref="A51:J51"/>
    <mergeCell ref="C52:F52"/>
    <mergeCell ref="B53:F53"/>
    <mergeCell ref="G53:H53"/>
    <mergeCell ref="I53:J53"/>
    <mergeCell ref="C46:D46"/>
    <mergeCell ref="E46:F46"/>
    <mergeCell ref="G46:H46"/>
    <mergeCell ref="I46:J46"/>
    <mergeCell ref="C47:D47"/>
    <mergeCell ref="E47:F47"/>
    <mergeCell ref="G47:H47"/>
    <mergeCell ref="I47:J47"/>
    <mergeCell ref="C43:D43"/>
    <mergeCell ref="E43:F43"/>
    <mergeCell ref="G43:H43"/>
    <mergeCell ref="I43:J43"/>
    <mergeCell ref="C44:D44"/>
    <mergeCell ref="E44:F44"/>
    <mergeCell ref="G44:H44"/>
    <mergeCell ref="I44:J44"/>
    <mergeCell ref="C42:D42"/>
    <mergeCell ref="E42:F42"/>
    <mergeCell ref="G42:H42"/>
    <mergeCell ref="I42:J42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A20:B20"/>
    <mergeCell ref="B21:C21"/>
    <mergeCell ref="D21:E21"/>
    <mergeCell ref="A7:L7"/>
    <mergeCell ref="A1:L1"/>
    <mergeCell ref="A9:J9"/>
    <mergeCell ref="A10:J10"/>
    <mergeCell ref="A13:A15"/>
    <mergeCell ref="B13:B15"/>
    <mergeCell ref="C13:C15"/>
    <mergeCell ref="D13:G13"/>
    <mergeCell ref="H13:H15"/>
    <mergeCell ref="I13:I15"/>
    <mergeCell ref="D14:D15"/>
    <mergeCell ref="E14:G1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5"/>
  <sheetViews>
    <sheetView topLeftCell="A214" workbookViewId="0">
      <selection activeCell="G235" sqref="G235"/>
    </sheetView>
  </sheetViews>
  <sheetFormatPr defaultRowHeight="15"/>
  <cols>
    <col min="1" max="1" width="6.7109375" style="234" customWidth="1"/>
    <col min="2" max="2" width="40.85546875" style="234" customWidth="1"/>
    <col min="3" max="3" width="9.85546875" style="234" customWidth="1"/>
    <col min="4" max="4" width="12.5703125" style="234" customWidth="1"/>
    <col min="5" max="5" width="12.140625" style="234" customWidth="1"/>
    <col min="6" max="6" width="18.140625" style="234" customWidth="1"/>
    <col min="7" max="7" width="15.28515625" style="234" customWidth="1"/>
    <col min="8" max="8" width="12" style="234" customWidth="1"/>
    <col min="9" max="9" width="7" style="234" customWidth="1"/>
    <col min="10" max="10" width="14.7109375" style="235" customWidth="1"/>
    <col min="11" max="12" width="18" style="75" customWidth="1"/>
    <col min="13" max="14" width="9.140625" style="75"/>
  </cols>
  <sheetData>
    <row r="1" spans="1:14" ht="15" customHeight="1">
      <c r="A1" s="703" t="s">
        <v>614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</row>
    <row r="2" spans="1:14">
      <c r="A2" s="276"/>
      <c r="B2" s="276"/>
      <c r="C2" s="276"/>
      <c r="D2" s="276"/>
      <c r="E2" s="276"/>
      <c r="F2" s="276"/>
      <c r="G2" s="276"/>
      <c r="H2" s="276"/>
      <c r="I2" s="276"/>
      <c r="J2" s="232"/>
    </row>
    <row r="3" spans="1:14" ht="15.75" customHeight="1">
      <c r="A3" s="844" t="s">
        <v>623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</row>
    <row r="4" spans="1:14" ht="15.75" customHeight="1">
      <c r="A4" s="844" t="s">
        <v>615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</row>
    <row r="5" spans="1:14" ht="33" customHeight="1">
      <c r="A5" s="848" t="s">
        <v>571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</row>
    <row r="6" spans="1:14" ht="15.75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4" ht="15" customHeight="1">
      <c r="A7" s="702" t="s">
        <v>624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</row>
    <row r="8" spans="1:14" ht="15.75" customHeight="1">
      <c r="A8" s="276"/>
      <c r="B8" s="276"/>
      <c r="C8" s="276"/>
      <c r="D8" s="276"/>
      <c r="E8" s="276"/>
      <c r="F8" s="276"/>
      <c r="G8" s="276"/>
      <c r="H8" s="276"/>
      <c r="I8" s="276"/>
      <c r="J8" s="232"/>
    </row>
    <row r="9" spans="1:14" s="309" customFormat="1">
      <c r="A9" s="704" t="s">
        <v>631</v>
      </c>
      <c r="B9" s="704"/>
      <c r="C9" s="704"/>
      <c r="D9" s="704"/>
      <c r="E9" s="704"/>
      <c r="F9" s="704"/>
      <c r="G9" s="704"/>
      <c r="H9" s="704"/>
      <c r="I9" s="704"/>
      <c r="J9" s="704"/>
      <c r="K9" s="329"/>
      <c r="L9" s="329"/>
      <c r="M9" s="329"/>
      <c r="N9" s="329"/>
    </row>
    <row r="10" spans="1:14" s="309" customFormat="1">
      <c r="A10" s="704" t="s">
        <v>740</v>
      </c>
      <c r="B10" s="704"/>
      <c r="C10" s="704"/>
      <c r="D10" s="704"/>
      <c r="E10" s="704"/>
      <c r="F10" s="704"/>
      <c r="G10" s="704"/>
      <c r="H10" s="704"/>
      <c r="I10" s="704"/>
      <c r="J10" s="704"/>
      <c r="K10" s="329"/>
      <c r="L10" s="329"/>
      <c r="M10" s="329"/>
      <c r="N10" s="329"/>
    </row>
    <row r="11" spans="1:14">
      <c r="A11" s="276"/>
      <c r="B11" s="276"/>
      <c r="C11" s="276"/>
      <c r="D11" s="276"/>
      <c r="E11" s="276"/>
      <c r="F11" s="276"/>
      <c r="G11" s="276"/>
      <c r="H11" s="276"/>
      <c r="I11" s="276"/>
      <c r="J11" s="232"/>
    </row>
    <row r="12" spans="1:14" ht="15" customHeight="1">
      <c r="A12" s="702" t="s">
        <v>686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</row>
    <row r="13" spans="1:14" ht="15" customHeight="1">
      <c r="A13" s="705" t="s">
        <v>572</v>
      </c>
      <c r="B13" s="705" t="s">
        <v>616</v>
      </c>
      <c r="C13" s="705" t="s">
        <v>617</v>
      </c>
      <c r="D13" s="705" t="s">
        <v>618</v>
      </c>
      <c r="E13" s="705"/>
      <c r="F13" s="705"/>
      <c r="G13" s="705"/>
      <c r="H13" s="705" t="s">
        <v>619</v>
      </c>
      <c r="I13" s="705" t="s">
        <v>620</v>
      </c>
      <c r="J13" s="845" t="s">
        <v>687</v>
      </c>
      <c r="K13" s="845" t="s">
        <v>687</v>
      </c>
      <c r="L13" s="845" t="s">
        <v>687</v>
      </c>
    </row>
    <row r="14" spans="1:14">
      <c r="A14" s="705"/>
      <c r="B14" s="705"/>
      <c r="C14" s="705"/>
      <c r="D14" s="705" t="s">
        <v>196</v>
      </c>
      <c r="E14" s="705" t="s">
        <v>176</v>
      </c>
      <c r="F14" s="705"/>
      <c r="G14" s="705"/>
      <c r="H14" s="705"/>
      <c r="I14" s="705"/>
      <c r="J14" s="846"/>
      <c r="K14" s="846"/>
      <c r="L14" s="846"/>
    </row>
    <row r="15" spans="1:14" ht="38.25">
      <c r="A15" s="705"/>
      <c r="B15" s="705"/>
      <c r="C15" s="705"/>
      <c r="D15" s="705"/>
      <c r="E15" s="294" t="s">
        <v>201</v>
      </c>
      <c r="F15" s="294" t="s">
        <v>202</v>
      </c>
      <c r="G15" s="294" t="s">
        <v>203</v>
      </c>
      <c r="H15" s="705"/>
      <c r="I15" s="705"/>
      <c r="J15" s="324">
        <v>2020</v>
      </c>
      <c r="K15" s="328">
        <v>2021</v>
      </c>
      <c r="L15" s="328">
        <v>2022</v>
      </c>
    </row>
    <row r="16" spans="1:14">
      <c r="A16" s="239">
        <v>1</v>
      </c>
      <c r="B16" s="239">
        <v>2</v>
      </c>
      <c r="C16" s="239">
        <v>3</v>
      </c>
      <c r="D16" s="239">
        <v>4</v>
      </c>
      <c r="E16" s="239">
        <v>5</v>
      </c>
      <c r="F16" s="239">
        <v>6</v>
      </c>
      <c r="G16" s="239">
        <v>7</v>
      </c>
      <c r="H16" s="239">
        <v>8</v>
      </c>
      <c r="I16" s="239">
        <v>9</v>
      </c>
      <c r="J16" s="325">
        <v>10</v>
      </c>
      <c r="K16" s="330">
        <v>11</v>
      </c>
      <c r="L16" s="330">
        <v>12</v>
      </c>
    </row>
    <row r="17" spans="1:14" ht="15.75">
      <c r="A17" s="267">
        <f>SUM(A16)</f>
        <v>1</v>
      </c>
      <c r="B17" s="268" t="s">
        <v>274</v>
      </c>
      <c r="C17" s="299">
        <v>1</v>
      </c>
      <c r="D17" s="299">
        <f>E17+F17+G17</f>
        <v>10630</v>
      </c>
      <c r="E17" s="299"/>
      <c r="F17" s="299"/>
      <c r="G17" s="299">
        <v>10630</v>
      </c>
      <c r="H17" s="299"/>
      <c r="I17" s="299">
        <v>1.1499999999999999</v>
      </c>
      <c r="J17" s="326">
        <f>C17*D17*I17*1.5</f>
        <v>18336.749999999996</v>
      </c>
      <c r="K17" s="343">
        <f>J17</f>
        <v>18336.749999999996</v>
      </c>
      <c r="L17" s="343">
        <f>K17</f>
        <v>18336.749999999996</v>
      </c>
    </row>
    <row r="18" spans="1:14" ht="15.75">
      <c r="A18" s="267">
        <v>2</v>
      </c>
      <c r="B18" s="297" t="s">
        <v>462</v>
      </c>
      <c r="C18" s="299">
        <v>18</v>
      </c>
      <c r="D18" s="299">
        <f>E18+F18+G18</f>
        <v>8926</v>
      </c>
      <c r="E18" s="299"/>
      <c r="F18" s="299"/>
      <c r="G18" s="299">
        <v>8926</v>
      </c>
      <c r="H18" s="299"/>
      <c r="I18" s="299">
        <v>1.1499999999999999</v>
      </c>
      <c r="J18" s="326">
        <f>C18*D18*I18*1.8</f>
        <v>332582.75999999995</v>
      </c>
      <c r="K18" s="343">
        <f t="shared" ref="K18:L19" si="0">J18</f>
        <v>332582.75999999995</v>
      </c>
      <c r="L18" s="343">
        <f t="shared" si="0"/>
        <v>332582.75999999995</v>
      </c>
    </row>
    <row r="19" spans="1:14" ht="15.75">
      <c r="A19" s="296">
        <v>3</v>
      </c>
      <c r="B19" s="298" t="s">
        <v>463</v>
      </c>
      <c r="C19" s="300">
        <v>1</v>
      </c>
      <c r="D19" s="299">
        <f>E19+F19+G19</f>
        <v>5170</v>
      </c>
      <c r="E19" s="299"/>
      <c r="F19" s="299"/>
      <c r="G19" s="299">
        <v>5170</v>
      </c>
      <c r="H19" s="299"/>
      <c r="I19" s="299">
        <v>1.1499999999999999</v>
      </c>
      <c r="J19" s="326">
        <f>C19*D19*I19*1.5273</f>
        <v>9080.5621499999997</v>
      </c>
      <c r="K19" s="343">
        <f t="shared" si="0"/>
        <v>9080.5621499999997</v>
      </c>
      <c r="L19" s="343">
        <f t="shared" si="0"/>
        <v>9080.5621499999997</v>
      </c>
    </row>
    <row r="20" spans="1:14" ht="15" customHeight="1">
      <c r="A20" s="698" t="s">
        <v>573</v>
      </c>
      <c r="B20" s="699"/>
      <c r="C20" s="386">
        <f>SUM(C17:C19)</f>
        <v>20</v>
      </c>
      <c r="D20" s="236">
        <f>SUM(D17:D18)</f>
        <v>19556</v>
      </c>
      <c r="E20" s="237" t="s">
        <v>574</v>
      </c>
      <c r="F20" s="237" t="s">
        <v>574</v>
      </c>
      <c r="G20" s="237" t="s">
        <v>574</v>
      </c>
      <c r="H20" s="237" t="s">
        <v>574</v>
      </c>
      <c r="I20" s="237" t="s">
        <v>574</v>
      </c>
      <c r="J20" s="327">
        <f>SUM(J17:J19)</f>
        <v>360000.07214999996</v>
      </c>
      <c r="K20" s="327">
        <f t="shared" ref="K20:L20" si="1">SUM(K17:K19)</f>
        <v>360000.07214999996</v>
      </c>
      <c r="L20" s="327">
        <f t="shared" si="1"/>
        <v>360000.07214999996</v>
      </c>
    </row>
    <row r="21" spans="1:14" ht="8.25" customHeight="1">
      <c r="A21" s="233"/>
      <c r="B21" s="700"/>
      <c r="C21" s="700"/>
      <c r="D21" s="701"/>
      <c r="E21" s="701"/>
      <c r="F21" s="269"/>
      <c r="G21" s="269"/>
      <c r="H21" s="269"/>
      <c r="I21" s="269"/>
      <c r="J21" s="270"/>
    </row>
    <row r="22" spans="1:14" ht="6.75" customHeight="1">
      <c r="A22" s="303"/>
      <c r="B22" s="303"/>
      <c r="C22" s="304"/>
      <c r="D22" s="305"/>
      <c r="E22" s="306"/>
      <c r="F22" s="306"/>
      <c r="G22" s="306"/>
      <c r="H22" s="306"/>
      <c r="I22" s="306"/>
      <c r="J22" s="307"/>
    </row>
    <row r="23" spans="1:14">
      <c r="A23" s="704" t="s">
        <v>630</v>
      </c>
      <c r="B23" s="704"/>
      <c r="C23" s="704"/>
      <c r="D23" s="704"/>
      <c r="E23" s="704"/>
      <c r="F23" s="704"/>
      <c r="G23" s="704"/>
      <c r="H23" s="704"/>
      <c r="I23" s="704"/>
      <c r="J23" s="704"/>
    </row>
    <row r="24" spans="1:14">
      <c r="A24" s="704" t="s">
        <v>740</v>
      </c>
      <c r="B24" s="704"/>
      <c r="C24" s="704"/>
      <c r="D24" s="704"/>
      <c r="E24" s="704"/>
      <c r="F24" s="704"/>
      <c r="G24" s="704"/>
      <c r="H24" s="704"/>
      <c r="I24" s="704"/>
      <c r="J24" s="704"/>
    </row>
    <row r="25" spans="1:14" ht="16.5" customHeight="1"/>
    <row r="26" spans="1:14" ht="15" customHeight="1">
      <c r="A26" s="702" t="s">
        <v>688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</row>
    <row r="27" spans="1:14">
      <c r="A27" s="238"/>
      <c r="E27" s="238"/>
      <c r="F27" s="238"/>
      <c r="G27" s="271"/>
      <c r="H27" s="271"/>
      <c r="I27" s="271"/>
      <c r="J27" s="247">
        <v>2020</v>
      </c>
      <c r="K27" s="335">
        <v>2021</v>
      </c>
      <c r="L27" s="335">
        <v>2022</v>
      </c>
    </row>
    <row r="28" spans="1:14" s="186" customFormat="1" ht="41.25" customHeight="1">
      <c r="A28" s="294" t="s">
        <v>572</v>
      </c>
      <c r="B28" s="294" t="s">
        <v>575</v>
      </c>
      <c r="C28" s="710" t="s">
        <v>576</v>
      </c>
      <c r="D28" s="711"/>
      <c r="E28" s="710" t="s">
        <v>577</v>
      </c>
      <c r="F28" s="711"/>
      <c r="G28" s="710" t="s">
        <v>621</v>
      </c>
      <c r="H28" s="712"/>
      <c r="I28" s="713" t="s">
        <v>689</v>
      </c>
      <c r="J28" s="713"/>
      <c r="K28" s="334" t="s">
        <v>689</v>
      </c>
      <c r="L28" s="334" t="s">
        <v>689</v>
      </c>
      <c r="M28" s="333"/>
      <c r="N28" s="333"/>
    </row>
    <row r="29" spans="1:14">
      <c r="A29" s="239">
        <v>1</v>
      </c>
      <c r="B29" s="239">
        <v>2</v>
      </c>
      <c r="C29" s="707">
        <v>3</v>
      </c>
      <c r="D29" s="708"/>
      <c r="E29" s="707">
        <v>4</v>
      </c>
      <c r="F29" s="708"/>
      <c r="G29" s="707">
        <v>5</v>
      </c>
      <c r="H29" s="709"/>
      <c r="I29" s="706">
        <v>6</v>
      </c>
      <c r="J29" s="706"/>
      <c r="K29" s="330">
        <v>7</v>
      </c>
      <c r="L29" s="330">
        <v>8</v>
      </c>
    </row>
    <row r="30" spans="1:14" ht="38.25">
      <c r="A30" s="239">
        <v>1</v>
      </c>
      <c r="B30" s="350" t="s">
        <v>625</v>
      </c>
      <c r="C30" s="707" t="s">
        <v>9</v>
      </c>
      <c r="D30" s="708"/>
      <c r="E30" s="707" t="s">
        <v>9</v>
      </c>
      <c r="F30" s="708"/>
      <c r="G30" s="707" t="s">
        <v>9</v>
      </c>
      <c r="H30" s="709"/>
      <c r="I30" s="706">
        <f>I31+I32+I33</f>
        <v>22400</v>
      </c>
      <c r="J30" s="706"/>
      <c r="K30" s="339">
        <f>K31+K32+K33</f>
        <v>22400</v>
      </c>
      <c r="L30" s="339">
        <f>L31+L32+L33</f>
        <v>22400</v>
      </c>
    </row>
    <row r="31" spans="1:14" ht="54.75" customHeight="1">
      <c r="A31" s="239" t="s">
        <v>204</v>
      </c>
      <c r="B31" s="351" t="s">
        <v>699</v>
      </c>
      <c r="C31" s="707">
        <v>100</v>
      </c>
      <c r="D31" s="708"/>
      <c r="E31" s="707">
        <v>18</v>
      </c>
      <c r="F31" s="708"/>
      <c r="G31" s="707">
        <v>6</v>
      </c>
      <c r="H31" s="709"/>
      <c r="I31" s="706">
        <f>C31*E31*G31</f>
        <v>10800</v>
      </c>
      <c r="J31" s="706"/>
      <c r="K31" s="339">
        <f>I31</f>
        <v>10800</v>
      </c>
      <c r="L31" s="339">
        <f>I31</f>
        <v>10800</v>
      </c>
    </row>
    <row r="32" spans="1:14" ht="32.25" customHeight="1">
      <c r="A32" s="239" t="s">
        <v>70</v>
      </c>
      <c r="B32" s="351" t="s">
        <v>626</v>
      </c>
      <c r="C32" s="707">
        <v>900</v>
      </c>
      <c r="D32" s="708"/>
      <c r="E32" s="707">
        <v>4</v>
      </c>
      <c r="F32" s="708"/>
      <c r="G32" s="707">
        <v>2</v>
      </c>
      <c r="H32" s="709"/>
      <c r="I32" s="706">
        <f t="shared" ref="I32:I33" si="2">C32*E32*G32</f>
        <v>7200</v>
      </c>
      <c r="J32" s="706"/>
      <c r="K32" s="339">
        <f t="shared" ref="K32:K33" si="3">I32</f>
        <v>7200</v>
      </c>
      <c r="L32" s="339">
        <f t="shared" ref="L32:L33" si="4">I32</f>
        <v>7200</v>
      </c>
    </row>
    <row r="33" spans="1:14" ht="25.5">
      <c r="A33" s="239" t="s">
        <v>72</v>
      </c>
      <c r="B33" s="351" t="s">
        <v>627</v>
      </c>
      <c r="C33" s="707">
        <v>550</v>
      </c>
      <c r="D33" s="708"/>
      <c r="E33" s="707">
        <v>4</v>
      </c>
      <c r="F33" s="708"/>
      <c r="G33" s="707">
        <v>2</v>
      </c>
      <c r="H33" s="709"/>
      <c r="I33" s="706">
        <f t="shared" si="2"/>
        <v>4400</v>
      </c>
      <c r="J33" s="706"/>
      <c r="K33" s="339">
        <f t="shared" si="3"/>
        <v>4400</v>
      </c>
      <c r="L33" s="339">
        <f t="shared" si="4"/>
        <v>4400</v>
      </c>
    </row>
    <row r="34" spans="1:14" ht="41.25" customHeight="1">
      <c r="A34" s="239">
        <v>2</v>
      </c>
      <c r="B34" s="350" t="s">
        <v>628</v>
      </c>
      <c r="C34" s="707" t="s">
        <v>9</v>
      </c>
      <c r="D34" s="708"/>
      <c r="E34" s="707" t="s">
        <v>9</v>
      </c>
      <c r="F34" s="708"/>
      <c r="G34" s="707" t="s">
        <v>9</v>
      </c>
      <c r="H34" s="709"/>
      <c r="I34" s="706">
        <v>0</v>
      </c>
      <c r="J34" s="706"/>
      <c r="K34" s="339">
        <v>0</v>
      </c>
      <c r="L34" s="339">
        <v>0</v>
      </c>
    </row>
    <row r="35" spans="1:14" ht="54" customHeight="1">
      <c r="A35" s="239" t="s">
        <v>205</v>
      </c>
      <c r="B35" s="351" t="s">
        <v>699</v>
      </c>
      <c r="C35" s="707"/>
      <c r="D35" s="708"/>
      <c r="E35" s="707"/>
      <c r="F35" s="708"/>
      <c r="G35" s="707"/>
      <c r="H35" s="709"/>
      <c r="I35" s="706">
        <v>0</v>
      </c>
      <c r="J35" s="706"/>
      <c r="K35" s="339">
        <v>0</v>
      </c>
      <c r="L35" s="339">
        <v>0</v>
      </c>
    </row>
    <row r="36" spans="1:14" ht="29.25" customHeight="1">
      <c r="A36" s="239" t="s">
        <v>206</v>
      </c>
      <c r="B36" s="351" t="s">
        <v>626</v>
      </c>
      <c r="C36" s="707"/>
      <c r="D36" s="708"/>
      <c r="E36" s="707"/>
      <c r="F36" s="708"/>
      <c r="G36" s="707"/>
      <c r="H36" s="709"/>
      <c r="I36" s="706">
        <v>0</v>
      </c>
      <c r="J36" s="706"/>
      <c r="K36" s="339">
        <v>0</v>
      </c>
      <c r="L36" s="339">
        <v>0</v>
      </c>
    </row>
    <row r="37" spans="1:14" s="302" customFormat="1" ht="25.5">
      <c r="A37" s="239" t="s">
        <v>207</v>
      </c>
      <c r="B37" s="351" t="s">
        <v>627</v>
      </c>
      <c r="C37" s="707"/>
      <c r="D37" s="708"/>
      <c r="E37" s="707"/>
      <c r="F37" s="708"/>
      <c r="G37" s="707"/>
      <c r="H37" s="709"/>
      <c r="I37" s="706">
        <v>0</v>
      </c>
      <c r="J37" s="706"/>
      <c r="K37" s="339">
        <v>0</v>
      </c>
      <c r="L37" s="339">
        <v>0</v>
      </c>
      <c r="M37" s="75"/>
      <c r="N37" s="75"/>
    </row>
    <row r="38" spans="1:14">
      <c r="A38" s="240"/>
      <c r="B38" s="241" t="s">
        <v>573</v>
      </c>
      <c r="C38" s="716" t="s">
        <v>574</v>
      </c>
      <c r="D38" s="717"/>
      <c r="E38" s="716" t="s">
        <v>574</v>
      </c>
      <c r="F38" s="717"/>
      <c r="G38" s="716">
        <f>G37</f>
        <v>0</v>
      </c>
      <c r="H38" s="718"/>
      <c r="I38" s="719">
        <f>I30+I34</f>
        <v>22400</v>
      </c>
      <c r="J38" s="719"/>
      <c r="K38" s="366">
        <f>K30+K34</f>
        <v>22400</v>
      </c>
      <c r="L38" s="293">
        <f>L30+L34</f>
        <v>22400</v>
      </c>
    </row>
    <row r="39" spans="1:14">
      <c r="A39" s="288"/>
      <c r="B39" s="242"/>
      <c r="C39" s="242"/>
      <c r="D39" s="242"/>
      <c r="E39" s="288"/>
      <c r="F39" s="288"/>
      <c r="G39" s="271"/>
      <c r="H39" s="271"/>
      <c r="I39" s="271"/>
      <c r="J39" s="272"/>
    </row>
    <row r="40" spans="1:14" ht="30" customHeight="1">
      <c r="A40" s="702" t="s">
        <v>712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</row>
    <row r="41" spans="1:14">
      <c r="A41" s="238"/>
      <c r="E41" s="238"/>
      <c r="F41" s="238"/>
      <c r="G41" s="271"/>
      <c r="H41" s="271"/>
      <c r="I41" s="271"/>
      <c r="J41" s="247">
        <v>2020</v>
      </c>
      <c r="K41" s="335">
        <v>2021</v>
      </c>
      <c r="L41" s="335">
        <v>2022</v>
      </c>
    </row>
    <row r="42" spans="1:14" s="186" customFormat="1" ht="41.25" customHeight="1">
      <c r="A42" s="294" t="s">
        <v>572</v>
      </c>
      <c r="B42" s="294" t="s">
        <v>575</v>
      </c>
      <c r="C42" s="710" t="s">
        <v>713</v>
      </c>
      <c r="D42" s="711"/>
      <c r="E42" s="710" t="s">
        <v>208</v>
      </c>
      <c r="F42" s="711"/>
      <c r="G42" s="710" t="s">
        <v>621</v>
      </c>
      <c r="H42" s="712"/>
      <c r="I42" s="713" t="s">
        <v>689</v>
      </c>
      <c r="J42" s="713"/>
      <c r="K42" s="334" t="s">
        <v>689</v>
      </c>
      <c r="L42" s="334" t="s">
        <v>689</v>
      </c>
      <c r="M42" s="333"/>
      <c r="N42" s="333"/>
    </row>
    <row r="43" spans="1:14">
      <c r="A43" s="239">
        <v>1</v>
      </c>
      <c r="B43" s="239">
        <v>2</v>
      </c>
      <c r="C43" s="707">
        <v>3</v>
      </c>
      <c r="D43" s="708"/>
      <c r="E43" s="707">
        <v>4</v>
      </c>
      <c r="F43" s="708"/>
      <c r="G43" s="707">
        <v>5</v>
      </c>
      <c r="H43" s="709"/>
      <c r="I43" s="706">
        <v>6</v>
      </c>
      <c r="J43" s="706"/>
      <c r="K43" s="330">
        <v>7</v>
      </c>
      <c r="L43" s="330">
        <v>8</v>
      </c>
    </row>
    <row r="44" spans="1:14">
      <c r="A44" s="239">
        <v>1</v>
      </c>
      <c r="B44" s="350" t="s">
        <v>714</v>
      </c>
      <c r="C44" s="707">
        <v>200</v>
      </c>
      <c r="D44" s="708"/>
      <c r="E44" s="707">
        <v>20</v>
      </c>
      <c r="F44" s="708"/>
      <c r="G44" s="707">
        <v>5</v>
      </c>
      <c r="H44" s="709"/>
      <c r="I44" s="706">
        <f>C44*E44*G44</f>
        <v>20000</v>
      </c>
      <c r="J44" s="706"/>
      <c r="K44" s="330">
        <f>I44</f>
        <v>20000</v>
      </c>
      <c r="L44" s="330">
        <f>I44</f>
        <v>20000</v>
      </c>
    </row>
    <row r="45" spans="1:14" ht="15.75" customHeight="1">
      <c r="A45" s="239">
        <v>2</v>
      </c>
      <c r="B45" s="358" t="s">
        <v>715</v>
      </c>
      <c r="C45" s="707">
        <v>0</v>
      </c>
      <c r="D45" s="708"/>
      <c r="E45" s="707">
        <v>0</v>
      </c>
      <c r="F45" s="708"/>
      <c r="G45" s="707">
        <v>0</v>
      </c>
      <c r="H45" s="709"/>
      <c r="I45" s="706">
        <f t="shared" ref="I45:I46" si="5">C45*E45*G45</f>
        <v>0</v>
      </c>
      <c r="J45" s="706"/>
      <c r="K45" s="331"/>
      <c r="L45" s="331"/>
    </row>
    <row r="46" spans="1:14" s="302" customFormat="1">
      <c r="A46" s="239">
        <v>3</v>
      </c>
      <c r="B46" s="358" t="s">
        <v>716</v>
      </c>
      <c r="C46" s="707">
        <v>0</v>
      </c>
      <c r="D46" s="708"/>
      <c r="E46" s="707">
        <v>0</v>
      </c>
      <c r="F46" s="708"/>
      <c r="G46" s="707">
        <v>0</v>
      </c>
      <c r="H46" s="709"/>
      <c r="I46" s="706">
        <f t="shared" si="5"/>
        <v>0</v>
      </c>
      <c r="J46" s="706"/>
      <c r="K46" s="331"/>
      <c r="L46" s="331"/>
      <c r="M46" s="75"/>
      <c r="N46" s="75"/>
    </row>
    <row r="47" spans="1:14" s="322" customFormat="1">
      <c r="A47" s="240"/>
      <c r="B47" s="241" t="s">
        <v>573</v>
      </c>
      <c r="C47" s="716" t="s">
        <v>574</v>
      </c>
      <c r="D47" s="717"/>
      <c r="E47" s="716" t="s">
        <v>574</v>
      </c>
      <c r="F47" s="717"/>
      <c r="G47" s="716">
        <f>G46</f>
        <v>0</v>
      </c>
      <c r="H47" s="718"/>
      <c r="I47" s="719">
        <f>SUM(I44:J46)</f>
        <v>20000</v>
      </c>
      <c r="J47" s="719"/>
      <c r="K47" s="376">
        <f>SUM(K44:K46)</f>
        <v>20000</v>
      </c>
      <c r="L47" s="376">
        <f>SUM(L44:L46)</f>
        <v>20000</v>
      </c>
      <c r="M47" s="332"/>
      <c r="N47" s="332"/>
    </row>
    <row r="48" spans="1:14">
      <c r="A48" s="288"/>
      <c r="B48" s="242"/>
      <c r="C48" s="242"/>
      <c r="D48" s="242"/>
      <c r="E48" s="288"/>
      <c r="F48" s="288"/>
      <c r="G48" s="271"/>
      <c r="H48" s="271"/>
      <c r="I48" s="271"/>
      <c r="J48" s="272"/>
    </row>
    <row r="49" spans="1:12">
      <c r="A49" s="243"/>
      <c r="B49" s="244"/>
      <c r="C49" s="244"/>
      <c r="D49" s="244"/>
      <c r="E49" s="243"/>
      <c r="F49" s="243"/>
      <c r="G49" s="243"/>
      <c r="H49" s="243"/>
      <c r="I49" s="243"/>
      <c r="J49" s="245"/>
    </row>
    <row r="50" spans="1:12" ht="29.25" customHeight="1">
      <c r="A50" s="702" t="s">
        <v>633</v>
      </c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</row>
    <row r="51" spans="1:12">
      <c r="A51" s="714"/>
      <c r="B51" s="714"/>
      <c r="C51" s="714"/>
      <c r="D51" s="714"/>
      <c r="E51" s="714"/>
      <c r="F51" s="714"/>
      <c r="G51" s="714"/>
      <c r="H51" s="714"/>
      <c r="I51" s="714"/>
      <c r="J51" s="714"/>
    </row>
    <row r="52" spans="1:12">
      <c r="A52" s="238"/>
      <c r="C52" s="715"/>
      <c r="D52" s="715"/>
      <c r="E52" s="715"/>
      <c r="F52" s="715"/>
      <c r="G52" s="238"/>
      <c r="H52" s="238"/>
      <c r="I52" s="238"/>
      <c r="J52" s="247">
        <v>2020</v>
      </c>
      <c r="K52" s="247">
        <v>2021</v>
      </c>
      <c r="L52" s="247">
        <v>2022</v>
      </c>
    </row>
    <row r="53" spans="1:12">
      <c r="A53" s="294" t="s">
        <v>572</v>
      </c>
      <c r="B53" s="710" t="s">
        <v>588</v>
      </c>
      <c r="C53" s="712"/>
      <c r="D53" s="712"/>
      <c r="E53" s="712"/>
      <c r="F53" s="712"/>
      <c r="G53" s="713" t="s">
        <v>589</v>
      </c>
      <c r="H53" s="713"/>
      <c r="I53" s="713" t="s">
        <v>590</v>
      </c>
      <c r="J53" s="713"/>
      <c r="K53" s="331"/>
      <c r="L53" s="331"/>
    </row>
    <row r="54" spans="1:12">
      <c r="A54" s="239">
        <v>1</v>
      </c>
      <c r="B54" s="707">
        <v>2</v>
      </c>
      <c r="C54" s="709"/>
      <c r="D54" s="709"/>
      <c r="E54" s="709"/>
      <c r="F54" s="709"/>
      <c r="G54" s="706">
        <v>3</v>
      </c>
      <c r="H54" s="706"/>
      <c r="I54" s="706">
        <v>4</v>
      </c>
      <c r="J54" s="706"/>
      <c r="K54" s="330">
        <v>5</v>
      </c>
      <c r="L54" s="330">
        <v>6</v>
      </c>
    </row>
    <row r="55" spans="1:12">
      <c r="A55" s="239">
        <v>1</v>
      </c>
      <c r="B55" s="723" t="s">
        <v>580</v>
      </c>
      <c r="C55" s="724"/>
      <c r="D55" s="724"/>
      <c r="E55" s="724"/>
      <c r="F55" s="725"/>
      <c r="G55" s="706" t="s">
        <v>273</v>
      </c>
      <c r="H55" s="706"/>
      <c r="I55" s="726">
        <f>I57</f>
        <v>79180.015872999997</v>
      </c>
      <c r="J55" s="726"/>
      <c r="K55" s="337">
        <f>K57</f>
        <v>79180.015872999997</v>
      </c>
      <c r="L55" s="337">
        <f>L57</f>
        <v>79180.015872999997</v>
      </c>
    </row>
    <row r="56" spans="1:12">
      <c r="A56" s="239" t="s">
        <v>204</v>
      </c>
      <c r="B56" s="720" t="s">
        <v>176</v>
      </c>
      <c r="C56" s="721"/>
      <c r="D56" s="721"/>
      <c r="E56" s="721"/>
      <c r="F56" s="721"/>
      <c r="G56" s="706"/>
      <c r="H56" s="706"/>
      <c r="I56" s="706"/>
      <c r="J56" s="706"/>
      <c r="K56" s="339"/>
      <c r="L56" s="339"/>
    </row>
    <row r="57" spans="1:12">
      <c r="A57" s="239"/>
      <c r="B57" s="720" t="s">
        <v>581</v>
      </c>
      <c r="C57" s="721"/>
      <c r="D57" s="721"/>
      <c r="E57" s="721"/>
      <c r="F57" s="721"/>
      <c r="G57" s="722">
        <f>J20</f>
        <v>360000.07214999996</v>
      </c>
      <c r="H57" s="706"/>
      <c r="I57" s="722">
        <f>G57*22%-20</f>
        <v>79180.015872999997</v>
      </c>
      <c r="J57" s="722"/>
      <c r="K57" s="338">
        <f>K20*22%-20</f>
        <v>79180.015872999997</v>
      </c>
      <c r="L57" s="338">
        <f>L20*22%-20</f>
        <v>79180.015872999997</v>
      </c>
    </row>
    <row r="58" spans="1:12">
      <c r="A58" s="239" t="s">
        <v>70</v>
      </c>
      <c r="B58" s="720" t="s">
        <v>582</v>
      </c>
      <c r="C58" s="721"/>
      <c r="D58" s="721"/>
      <c r="E58" s="721"/>
      <c r="F58" s="721"/>
      <c r="G58" s="706"/>
      <c r="H58" s="706"/>
      <c r="I58" s="722"/>
      <c r="J58" s="722"/>
      <c r="K58" s="339"/>
      <c r="L58" s="339"/>
    </row>
    <row r="59" spans="1:12" ht="28.5" customHeight="1">
      <c r="A59" s="239" t="s">
        <v>72</v>
      </c>
      <c r="B59" s="720" t="s">
        <v>622</v>
      </c>
      <c r="C59" s="721"/>
      <c r="D59" s="721"/>
      <c r="E59" s="721"/>
      <c r="F59" s="721"/>
      <c r="G59" s="706"/>
      <c r="H59" s="706"/>
      <c r="I59" s="722"/>
      <c r="J59" s="722"/>
      <c r="K59" s="339"/>
      <c r="L59" s="339"/>
    </row>
    <row r="60" spans="1:12">
      <c r="A60" s="239">
        <v>2</v>
      </c>
      <c r="B60" s="727" t="s">
        <v>583</v>
      </c>
      <c r="C60" s="728"/>
      <c r="D60" s="728"/>
      <c r="E60" s="728"/>
      <c r="F60" s="728"/>
      <c r="G60" s="706" t="s">
        <v>273</v>
      </c>
      <c r="H60" s="706"/>
      <c r="I60" s="726">
        <f>I62+I64+I67</f>
        <v>29520.005916299993</v>
      </c>
      <c r="J60" s="726"/>
      <c r="K60" s="337">
        <f>K62+K64+K67</f>
        <v>29520.005916299993</v>
      </c>
      <c r="L60" s="337">
        <f>L62+L64+L67</f>
        <v>29520.005916299993</v>
      </c>
    </row>
    <row r="61" spans="1:12">
      <c r="A61" s="239" t="s">
        <v>205</v>
      </c>
      <c r="B61" s="729" t="s">
        <v>176</v>
      </c>
      <c r="C61" s="730"/>
      <c r="D61" s="730"/>
      <c r="E61" s="730"/>
      <c r="F61" s="730"/>
      <c r="G61" s="706"/>
      <c r="H61" s="706"/>
      <c r="I61" s="722"/>
      <c r="J61" s="722"/>
      <c r="K61" s="338"/>
      <c r="L61" s="338"/>
    </row>
    <row r="62" spans="1:12" ht="24.75" customHeight="1">
      <c r="A62" s="239"/>
      <c r="B62" s="720" t="s">
        <v>584</v>
      </c>
      <c r="C62" s="721"/>
      <c r="D62" s="721"/>
      <c r="E62" s="721"/>
      <c r="F62" s="721"/>
      <c r="G62" s="722">
        <f>G57</f>
        <v>360000.07214999996</v>
      </c>
      <c r="H62" s="722"/>
      <c r="I62" s="722">
        <f>G62*2.9%</f>
        <v>10440.002092349998</v>
      </c>
      <c r="J62" s="722"/>
      <c r="K62" s="338">
        <f>K20*2.9%</f>
        <v>10440.002092349998</v>
      </c>
      <c r="L62" s="338">
        <f>L20*2.9%</f>
        <v>10440.002092349998</v>
      </c>
    </row>
    <row r="63" spans="1:12">
      <c r="A63" s="239" t="s">
        <v>206</v>
      </c>
      <c r="B63" s="729" t="s">
        <v>132</v>
      </c>
      <c r="C63" s="730"/>
      <c r="D63" s="730"/>
      <c r="E63" s="730"/>
      <c r="F63" s="730"/>
      <c r="G63" s="722"/>
      <c r="H63" s="722"/>
      <c r="I63" s="722"/>
      <c r="J63" s="722"/>
      <c r="K63" s="330"/>
      <c r="L63" s="330"/>
    </row>
    <row r="64" spans="1:12" ht="28.5" customHeight="1">
      <c r="A64" s="239" t="s">
        <v>207</v>
      </c>
      <c r="B64" s="720" t="s">
        <v>585</v>
      </c>
      <c r="C64" s="721"/>
      <c r="D64" s="721"/>
      <c r="E64" s="721"/>
      <c r="F64" s="721"/>
      <c r="G64" s="722">
        <f>G57</f>
        <v>360000.07214999996</v>
      </c>
      <c r="H64" s="722"/>
      <c r="I64" s="722">
        <f>G64*0.2%</f>
        <v>720.00014429999999</v>
      </c>
      <c r="J64" s="722"/>
      <c r="K64" s="338">
        <f>K20*0.2%</f>
        <v>720.00014429999999</v>
      </c>
      <c r="L64" s="338">
        <f>L20*0.2%</f>
        <v>720.00014429999999</v>
      </c>
    </row>
    <row r="65" spans="1:14" ht="24" customHeight="1">
      <c r="A65" s="239" t="s">
        <v>578</v>
      </c>
      <c r="B65" s="720" t="s">
        <v>586</v>
      </c>
      <c r="C65" s="721"/>
      <c r="D65" s="721"/>
      <c r="E65" s="721"/>
      <c r="F65" s="721"/>
      <c r="G65" s="722"/>
      <c r="H65" s="722"/>
      <c r="I65" s="722"/>
      <c r="J65" s="722"/>
      <c r="K65" s="338"/>
      <c r="L65" s="338"/>
    </row>
    <row r="66" spans="1:14" ht="25.5" customHeight="1">
      <c r="A66" s="239" t="s">
        <v>579</v>
      </c>
      <c r="B66" s="720" t="s">
        <v>586</v>
      </c>
      <c r="C66" s="721"/>
      <c r="D66" s="721"/>
      <c r="E66" s="721"/>
      <c r="F66" s="721"/>
      <c r="G66" s="722"/>
      <c r="H66" s="722"/>
      <c r="I66" s="722"/>
      <c r="J66" s="722"/>
      <c r="K66" s="338"/>
      <c r="L66" s="338"/>
    </row>
    <row r="67" spans="1:14">
      <c r="A67" s="239">
        <v>3</v>
      </c>
      <c r="B67" s="729" t="s">
        <v>587</v>
      </c>
      <c r="C67" s="730"/>
      <c r="D67" s="730"/>
      <c r="E67" s="730"/>
      <c r="F67" s="730"/>
      <c r="G67" s="722">
        <f>G57</f>
        <v>360000.07214999996</v>
      </c>
      <c r="H67" s="722"/>
      <c r="I67" s="722">
        <f>G67*5.1%</f>
        <v>18360.003679649995</v>
      </c>
      <c r="J67" s="722"/>
      <c r="K67" s="338">
        <f>K20*5.1%</f>
        <v>18360.003679649995</v>
      </c>
      <c r="L67" s="338">
        <f>L20*5.1%</f>
        <v>18360.003679649995</v>
      </c>
    </row>
    <row r="68" spans="1:14" s="322" customFormat="1" ht="22.5" customHeight="1">
      <c r="A68" s="240"/>
      <c r="B68" s="731" t="s">
        <v>573</v>
      </c>
      <c r="C68" s="732"/>
      <c r="D68" s="732"/>
      <c r="E68" s="732"/>
      <c r="F68" s="732"/>
      <c r="G68" s="719"/>
      <c r="H68" s="719"/>
      <c r="I68" s="726">
        <f>I55+I60</f>
        <v>108700.02178929999</v>
      </c>
      <c r="J68" s="726"/>
      <c r="K68" s="337">
        <f>K55+K60</f>
        <v>108700.02178929999</v>
      </c>
      <c r="L68" s="337">
        <f>L55+L60</f>
        <v>108700.02178929999</v>
      </c>
      <c r="M68" s="332"/>
      <c r="N68" s="332"/>
    </row>
    <row r="69" spans="1:14">
      <c r="A69" s="275"/>
      <c r="B69" s="246"/>
      <c r="C69" s="246"/>
      <c r="D69" s="246"/>
      <c r="E69" s="275"/>
      <c r="F69" s="275"/>
      <c r="G69" s="275"/>
      <c r="H69" s="275"/>
      <c r="I69" s="275"/>
      <c r="J69" s="248"/>
    </row>
    <row r="70" spans="1:14" s="352" customFormat="1" ht="15" customHeight="1">
      <c r="A70" s="844" t="s">
        <v>634</v>
      </c>
      <c r="B70" s="844"/>
      <c r="C70" s="844"/>
      <c r="D70" s="844"/>
      <c r="E70" s="844"/>
      <c r="F70" s="844"/>
      <c r="G70" s="844"/>
      <c r="H70" s="844"/>
      <c r="I70" s="844"/>
      <c r="J70" s="844"/>
      <c r="K70" s="844"/>
      <c r="L70" s="844"/>
      <c r="M70" s="1"/>
      <c r="N70" s="1"/>
    </row>
    <row r="71" spans="1:14" ht="11.25" customHeight="1">
      <c r="A71" s="276"/>
      <c r="B71" s="246"/>
      <c r="C71" s="246"/>
      <c r="D71" s="246"/>
      <c r="E71" s="276"/>
      <c r="F71" s="275"/>
      <c r="G71" s="275"/>
      <c r="H71" s="275"/>
      <c r="I71" s="275"/>
      <c r="J71" s="248"/>
    </row>
    <row r="72" spans="1:14">
      <c r="A72" s="734" t="s">
        <v>632</v>
      </c>
      <c r="B72" s="734"/>
      <c r="C72" s="734"/>
      <c r="D72" s="734"/>
      <c r="E72" s="734"/>
      <c r="F72" s="275"/>
      <c r="G72" s="275"/>
      <c r="H72" s="275"/>
      <c r="I72" s="275"/>
      <c r="J72" s="248"/>
    </row>
    <row r="73" spans="1:14" ht="15" customHeight="1">
      <c r="A73" s="734" t="s">
        <v>740</v>
      </c>
      <c r="B73" s="734"/>
      <c r="C73" s="734"/>
      <c r="D73" s="734"/>
      <c r="E73" s="734"/>
      <c r="F73" s="734"/>
      <c r="G73" s="734"/>
      <c r="H73" s="275"/>
      <c r="I73" s="275"/>
      <c r="J73" s="248"/>
    </row>
    <row r="74" spans="1:14">
      <c r="A74" s="276"/>
      <c r="B74" s="246"/>
      <c r="C74" s="246"/>
      <c r="D74" s="246"/>
      <c r="E74" s="276"/>
      <c r="F74" s="275"/>
      <c r="G74" s="275"/>
      <c r="H74" s="275"/>
      <c r="I74" s="275"/>
      <c r="J74" s="341">
        <v>2020</v>
      </c>
      <c r="K74" s="335">
        <v>2021</v>
      </c>
      <c r="L74" s="335">
        <v>2022</v>
      </c>
    </row>
    <row r="75" spans="1:14" ht="34.5" customHeight="1">
      <c r="A75" s="239" t="s">
        <v>572</v>
      </c>
      <c r="B75" s="707" t="s">
        <v>0</v>
      </c>
      <c r="C75" s="709"/>
      <c r="D75" s="733"/>
      <c r="E75" s="706" t="s">
        <v>591</v>
      </c>
      <c r="F75" s="706"/>
      <c r="G75" s="706" t="s">
        <v>592</v>
      </c>
      <c r="H75" s="706"/>
      <c r="I75" s="713" t="s">
        <v>690</v>
      </c>
      <c r="J75" s="713"/>
      <c r="K75" s="340" t="s">
        <v>691</v>
      </c>
      <c r="L75" s="340" t="s">
        <v>691</v>
      </c>
    </row>
    <row r="76" spans="1:14">
      <c r="A76" s="239">
        <v>1</v>
      </c>
      <c r="B76" s="707">
        <v>2</v>
      </c>
      <c r="C76" s="709"/>
      <c r="D76" s="733"/>
      <c r="E76" s="706">
        <v>5</v>
      </c>
      <c r="F76" s="706"/>
      <c r="G76" s="706">
        <v>5</v>
      </c>
      <c r="H76" s="706"/>
      <c r="I76" s="706">
        <v>5</v>
      </c>
      <c r="J76" s="706"/>
      <c r="K76" s="330">
        <v>6</v>
      </c>
      <c r="L76" s="330">
        <v>7</v>
      </c>
    </row>
    <row r="77" spans="1:14">
      <c r="A77" s="239"/>
      <c r="B77" s="707"/>
      <c r="C77" s="709"/>
      <c r="D77" s="733"/>
      <c r="E77" s="706"/>
      <c r="F77" s="706"/>
      <c r="G77" s="706"/>
      <c r="H77" s="706"/>
      <c r="I77" s="706"/>
      <c r="J77" s="706"/>
      <c r="K77" s="331"/>
      <c r="L77" s="331"/>
    </row>
    <row r="78" spans="1:14">
      <c r="A78" s="249"/>
      <c r="B78" s="741" t="s">
        <v>573</v>
      </c>
      <c r="C78" s="742"/>
      <c r="D78" s="743"/>
      <c r="E78" s="719"/>
      <c r="F78" s="719"/>
      <c r="G78" s="719"/>
      <c r="H78" s="719"/>
      <c r="I78" s="719"/>
      <c r="J78" s="719"/>
      <c r="K78" s="331"/>
      <c r="L78" s="331"/>
    </row>
    <row r="79" spans="1:14">
      <c r="A79" s="243"/>
      <c r="B79" s="244"/>
      <c r="C79" s="244"/>
      <c r="D79" s="244"/>
      <c r="E79" s="243"/>
      <c r="F79" s="243"/>
      <c r="G79" s="243"/>
      <c r="H79" s="243"/>
      <c r="I79" s="243"/>
      <c r="J79" s="245"/>
    </row>
    <row r="80" spans="1:14" ht="15" customHeight="1">
      <c r="A80" s="744" t="s">
        <v>697</v>
      </c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</row>
    <row r="81" spans="1:14" ht="6.75" customHeight="1">
      <c r="A81" s="276"/>
      <c r="B81" s="250"/>
      <c r="C81" s="276"/>
      <c r="D81" s="276"/>
      <c r="E81" s="276"/>
      <c r="F81" s="276"/>
      <c r="G81" s="238"/>
      <c r="H81" s="238"/>
      <c r="I81" s="238"/>
      <c r="J81" s="251"/>
    </row>
    <row r="82" spans="1:14">
      <c r="A82" s="734" t="s">
        <v>635</v>
      </c>
      <c r="B82" s="734"/>
      <c r="C82" s="734"/>
      <c r="D82" s="734"/>
      <c r="E82" s="734"/>
      <c r="F82" s="275"/>
      <c r="G82" s="275"/>
      <c r="H82" s="275"/>
      <c r="I82" s="275"/>
      <c r="J82" s="248"/>
    </row>
    <row r="83" spans="1:14" ht="15" customHeight="1">
      <c r="A83" s="734" t="s">
        <v>740</v>
      </c>
      <c r="B83" s="734"/>
      <c r="C83" s="734"/>
      <c r="D83" s="734"/>
      <c r="E83" s="734"/>
      <c r="F83" s="734"/>
      <c r="G83" s="275"/>
      <c r="H83" s="275"/>
      <c r="I83" s="275"/>
      <c r="J83" s="248"/>
    </row>
    <row r="84" spans="1:14" ht="15" customHeight="1">
      <c r="A84" s="702" t="s">
        <v>698</v>
      </c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</row>
    <row r="85" spans="1:14">
      <c r="A85" s="276"/>
      <c r="B85" s="250"/>
      <c r="C85" s="276"/>
      <c r="D85" s="276"/>
      <c r="E85" s="276"/>
      <c r="F85" s="276"/>
      <c r="G85" s="238"/>
      <c r="H85" s="238"/>
      <c r="I85" s="238"/>
      <c r="J85" s="341">
        <v>2020</v>
      </c>
      <c r="K85" s="335">
        <v>2021</v>
      </c>
      <c r="L85" s="335">
        <v>2022</v>
      </c>
    </row>
    <row r="86" spans="1:14" s="164" customFormat="1" ht="44.25" customHeight="1">
      <c r="A86" s="282" t="s">
        <v>572</v>
      </c>
      <c r="B86" s="787" t="s">
        <v>575</v>
      </c>
      <c r="C86" s="788"/>
      <c r="D86" s="789"/>
      <c r="E86" s="790" t="s">
        <v>593</v>
      </c>
      <c r="F86" s="791"/>
      <c r="G86" s="792" t="s">
        <v>594</v>
      </c>
      <c r="H86" s="792"/>
      <c r="I86" s="792" t="s">
        <v>692</v>
      </c>
      <c r="J86" s="792"/>
      <c r="K86" s="369" t="s">
        <v>733</v>
      </c>
      <c r="L86" s="369" t="s">
        <v>733</v>
      </c>
      <c r="M86" s="342"/>
      <c r="N86" s="342"/>
    </row>
    <row r="87" spans="1:14">
      <c r="A87" s="310">
        <v>1</v>
      </c>
      <c r="B87" s="738">
        <v>2</v>
      </c>
      <c r="C87" s="747"/>
      <c r="D87" s="739"/>
      <c r="E87" s="755">
        <v>3</v>
      </c>
      <c r="F87" s="755"/>
      <c r="G87" s="755">
        <v>4</v>
      </c>
      <c r="H87" s="755"/>
      <c r="I87" s="755">
        <v>5</v>
      </c>
      <c r="J87" s="755"/>
      <c r="K87" s="330">
        <v>6</v>
      </c>
      <c r="L87" s="330">
        <v>7</v>
      </c>
    </row>
    <row r="88" spans="1:14">
      <c r="A88" s="311">
        <v>1</v>
      </c>
      <c r="B88" s="756" t="s">
        <v>636</v>
      </c>
      <c r="C88" s="756"/>
      <c r="D88" s="756"/>
      <c r="E88" s="740">
        <v>0</v>
      </c>
      <c r="F88" s="740"/>
      <c r="G88" s="740">
        <v>2.2000000000000002</v>
      </c>
      <c r="H88" s="740"/>
      <c r="I88" s="757">
        <v>0</v>
      </c>
      <c r="J88" s="757"/>
      <c r="K88" s="336">
        <v>0</v>
      </c>
      <c r="L88" s="336">
        <v>0</v>
      </c>
    </row>
    <row r="89" spans="1:14">
      <c r="A89" s="315"/>
      <c r="B89" s="745" t="s">
        <v>637</v>
      </c>
      <c r="C89" s="746"/>
      <c r="D89" s="746"/>
      <c r="E89" s="738"/>
      <c r="F89" s="739"/>
      <c r="G89" s="747"/>
      <c r="H89" s="739"/>
      <c r="I89" s="748"/>
      <c r="J89" s="748"/>
      <c r="K89" s="370"/>
      <c r="L89" s="371"/>
    </row>
    <row r="90" spans="1:14">
      <c r="A90" s="316"/>
      <c r="B90" s="749" t="s">
        <v>638</v>
      </c>
      <c r="C90" s="750"/>
      <c r="D90" s="750"/>
      <c r="E90" s="751">
        <v>0</v>
      </c>
      <c r="F90" s="752"/>
      <c r="G90" s="753">
        <v>2.2000000000000002</v>
      </c>
      <c r="H90" s="752"/>
      <c r="I90" s="754">
        <v>0</v>
      </c>
      <c r="J90" s="754"/>
      <c r="K90" s="372">
        <v>0</v>
      </c>
      <c r="L90" s="373">
        <v>0</v>
      </c>
    </row>
    <row r="91" spans="1:14">
      <c r="A91" s="315"/>
      <c r="B91" s="766" t="s">
        <v>639</v>
      </c>
      <c r="C91" s="767"/>
      <c r="D91" s="767"/>
      <c r="E91" s="738"/>
      <c r="F91" s="739"/>
      <c r="G91" s="747"/>
      <c r="H91" s="739"/>
      <c r="I91" s="748"/>
      <c r="J91" s="748"/>
      <c r="K91" s="370"/>
      <c r="L91" s="371"/>
    </row>
    <row r="92" spans="1:14">
      <c r="A92" s="316"/>
      <c r="B92" s="768" t="s">
        <v>640</v>
      </c>
      <c r="C92" s="769"/>
      <c r="D92" s="769"/>
      <c r="E92" s="751">
        <v>0</v>
      </c>
      <c r="F92" s="752"/>
      <c r="G92" s="753">
        <v>2.2000000000000002</v>
      </c>
      <c r="H92" s="752"/>
      <c r="I92" s="754">
        <v>0</v>
      </c>
      <c r="J92" s="754"/>
      <c r="K92" s="374">
        <v>0</v>
      </c>
      <c r="L92" s="375">
        <v>0</v>
      </c>
    </row>
    <row r="93" spans="1:14">
      <c r="A93" s="311"/>
      <c r="B93" s="758" t="s">
        <v>641</v>
      </c>
      <c r="C93" s="759"/>
      <c r="D93" s="760"/>
      <c r="E93" s="735">
        <v>0</v>
      </c>
      <c r="F93" s="736"/>
      <c r="G93" s="735">
        <v>2.2000000000000002</v>
      </c>
      <c r="H93" s="737"/>
      <c r="I93" s="761">
        <v>0</v>
      </c>
      <c r="J93" s="761"/>
      <c r="K93" s="374">
        <v>0</v>
      </c>
      <c r="L93" s="375">
        <v>0</v>
      </c>
    </row>
    <row r="94" spans="1:14">
      <c r="A94" s="313"/>
      <c r="B94" s="762" t="s">
        <v>639</v>
      </c>
      <c r="C94" s="763"/>
      <c r="D94" s="764"/>
      <c r="E94" s="738"/>
      <c r="F94" s="739"/>
      <c r="G94" s="738"/>
      <c r="H94" s="739"/>
      <c r="I94" s="765"/>
      <c r="J94" s="748"/>
      <c r="K94" s="372"/>
      <c r="L94" s="373"/>
    </row>
    <row r="95" spans="1:14">
      <c r="A95" s="314"/>
      <c r="B95" s="777" t="s">
        <v>640</v>
      </c>
      <c r="C95" s="778"/>
      <c r="D95" s="779"/>
      <c r="E95" s="751">
        <v>0</v>
      </c>
      <c r="F95" s="752"/>
      <c r="G95" s="751">
        <v>2.2000000000000002</v>
      </c>
      <c r="H95" s="752"/>
      <c r="I95" s="780">
        <v>0</v>
      </c>
      <c r="J95" s="754"/>
      <c r="K95" s="374">
        <v>0</v>
      </c>
      <c r="L95" s="375">
        <v>0</v>
      </c>
    </row>
    <row r="96" spans="1:14">
      <c r="A96" s="312"/>
      <c r="B96" s="774" t="s">
        <v>573</v>
      </c>
      <c r="C96" s="774"/>
      <c r="D96" s="774"/>
      <c r="E96" s="775" t="s">
        <v>9</v>
      </c>
      <c r="F96" s="775"/>
      <c r="G96" s="775" t="s">
        <v>9</v>
      </c>
      <c r="H96" s="775"/>
      <c r="I96" s="776">
        <v>0</v>
      </c>
      <c r="J96" s="776"/>
      <c r="K96" s="292">
        <v>0</v>
      </c>
      <c r="L96" s="367">
        <v>0</v>
      </c>
    </row>
    <row r="97" spans="1:14">
      <c r="A97" s="284"/>
      <c r="B97" s="255"/>
      <c r="C97" s="284"/>
      <c r="D97" s="284"/>
      <c r="E97" s="256"/>
      <c r="F97" s="257"/>
      <c r="G97" s="238"/>
      <c r="H97" s="238"/>
      <c r="I97" s="238"/>
      <c r="J97" s="251"/>
    </row>
    <row r="98" spans="1:14" ht="15" customHeight="1">
      <c r="A98" s="702" t="s">
        <v>645</v>
      </c>
      <c r="B98" s="702"/>
      <c r="C98" s="702"/>
      <c r="D98" s="702"/>
      <c r="E98" s="702"/>
      <c r="F98" s="702"/>
      <c r="G98" s="702"/>
      <c r="H98" s="702"/>
      <c r="I98" s="702"/>
      <c r="J98" s="702"/>
      <c r="K98" s="702"/>
      <c r="L98" s="702"/>
    </row>
    <row r="99" spans="1:14">
      <c r="A99" s="257"/>
      <c r="B99" s="258"/>
      <c r="C99" s="257"/>
      <c r="D99" s="257"/>
      <c r="E99" s="257"/>
      <c r="F99" s="257"/>
      <c r="G99" s="238"/>
      <c r="H99" s="238"/>
      <c r="I99" s="238"/>
      <c r="J99" s="341">
        <v>2020</v>
      </c>
      <c r="K99" s="335">
        <v>2021</v>
      </c>
      <c r="L99" s="335">
        <v>2022</v>
      </c>
    </row>
    <row r="100" spans="1:14" ht="34.5" customHeight="1">
      <c r="A100" s="282" t="s">
        <v>572</v>
      </c>
      <c r="B100" s="787" t="s">
        <v>575</v>
      </c>
      <c r="C100" s="788"/>
      <c r="D100" s="789"/>
      <c r="E100" s="790" t="s">
        <v>644</v>
      </c>
      <c r="F100" s="791"/>
      <c r="G100" s="792" t="s">
        <v>594</v>
      </c>
      <c r="H100" s="792"/>
      <c r="I100" s="792" t="s">
        <v>689</v>
      </c>
      <c r="J100" s="792"/>
      <c r="K100" s="334" t="s">
        <v>689</v>
      </c>
      <c r="L100" s="334" t="s">
        <v>689</v>
      </c>
    </row>
    <row r="101" spans="1:14">
      <c r="A101" s="280">
        <v>1</v>
      </c>
      <c r="B101" s="735">
        <v>2</v>
      </c>
      <c r="C101" s="736"/>
      <c r="D101" s="737"/>
      <c r="E101" s="740">
        <v>3</v>
      </c>
      <c r="F101" s="740"/>
      <c r="G101" s="740">
        <v>4</v>
      </c>
      <c r="H101" s="740"/>
      <c r="I101" s="740">
        <v>5</v>
      </c>
      <c r="J101" s="740"/>
      <c r="K101" s="330">
        <v>6</v>
      </c>
      <c r="L101" s="330">
        <v>7</v>
      </c>
    </row>
    <row r="102" spans="1:14">
      <c r="A102" s="252">
        <v>1</v>
      </c>
      <c r="B102" s="781" t="s">
        <v>642</v>
      </c>
      <c r="C102" s="782"/>
      <c r="D102" s="783"/>
      <c r="E102" s="751">
        <f>E104</f>
        <v>2101706</v>
      </c>
      <c r="F102" s="752"/>
      <c r="G102" s="740">
        <f>G104</f>
        <v>0.8</v>
      </c>
      <c r="H102" s="740"/>
      <c r="I102" s="757">
        <v>0</v>
      </c>
      <c r="J102" s="757"/>
      <c r="K102" s="343">
        <f>I102</f>
        <v>0</v>
      </c>
      <c r="L102" s="343">
        <f>I102</f>
        <v>0</v>
      </c>
    </row>
    <row r="103" spans="1:14">
      <c r="A103" s="252"/>
      <c r="B103" s="784" t="s">
        <v>643</v>
      </c>
      <c r="C103" s="785"/>
      <c r="D103" s="786"/>
      <c r="E103" s="735"/>
      <c r="F103" s="737"/>
      <c r="G103" s="740"/>
      <c r="H103" s="740"/>
      <c r="I103" s="757"/>
      <c r="J103" s="757"/>
      <c r="K103" s="343">
        <f t="shared" ref="K103" si="6">I103</f>
        <v>0</v>
      </c>
      <c r="L103" s="343">
        <f t="shared" ref="L103:L105" si="7">I103</f>
        <v>0</v>
      </c>
    </row>
    <row r="104" spans="1:14">
      <c r="A104" s="253"/>
      <c r="B104" s="756"/>
      <c r="C104" s="756"/>
      <c r="D104" s="756"/>
      <c r="E104" s="735">
        <v>2101706</v>
      </c>
      <c r="F104" s="737"/>
      <c r="G104" s="740">
        <v>0.8</v>
      </c>
      <c r="H104" s="740"/>
      <c r="I104" s="757">
        <v>0</v>
      </c>
      <c r="J104" s="757"/>
      <c r="K104" s="343">
        <v>0</v>
      </c>
      <c r="L104" s="343">
        <v>0</v>
      </c>
    </row>
    <row r="105" spans="1:14" s="322" customFormat="1">
      <c r="A105" s="291"/>
      <c r="B105" s="793" t="s">
        <v>573</v>
      </c>
      <c r="C105" s="794"/>
      <c r="D105" s="795"/>
      <c r="E105" s="796" t="s">
        <v>9</v>
      </c>
      <c r="F105" s="797"/>
      <c r="G105" s="775" t="s">
        <v>9</v>
      </c>
      <c r="H105" s="775"/>
      <c r="I105" s="776">
        <v>0</v>
      </c>
      <c r="J105" s="776"/>
      <c r="K105" s="344">
        <v>0</v>
      </c>
      <c r="L105" s="344">
        <f t="shared" si="7"/>
        <v>0</v>
      </c>
      <c r="M105" s="332"/>
      <c r="N105" s="332"/>
    </row>
    <row r="106" spans="1:14">
      <c r="A106" s="257"/>
      <c r="B106" s="258"/>
      <c r="C106" s="257"/>
      <c r="D106" s="257"/>
      <c r="E106" s="257"/>
      <c r="F106" s="257"/>
      <c r="G106" s="238"/>
      <c r="H106" s="238"/>
      <c r="I106" s="238"/>
      <c r="J106" s="251"/>
    </row>
    <row r="107" spans="1:14" ht="15" customHeight="1">
      <c r="A107" s="849" t="s">
        <v>646</v>
      </c>
      <c r="B107" s="849"/>
      <c r="C107" s="849"/>
      <c r="D107" s="849"/>
      <c r="E107" s="849"/>
      <c r="F107" s="849"/>
      <c r="G107" s="849"/>
      <c r="H107" s="849"/>
      <c r="I107" s="849"/>
      <c r="J107" s="849"/>
      <c r="K107" s="849"/>
      <c r="L107" s="849"/>
    </row>
    <row r="108" spans="1:14">
      <c r="A108" s="257"/>
      <c r="B108" s="258"/>
      <c r="C108" s="257"/>
      <c r="D108" s="257"/>
      <c r="E108" s="257"/>
      <c r="F108" s="257"/>
      <c r="G108" s="238"/>
      <c r="H108" s="238"/>
      <c r="I108" s="238"/>
      <c r="J108" s="341">
        <v>2020</v>
      </c>
      <c r="K108" s="335">
        <v>2021</v>
      </c>
      <c r="L108" s="335">
        <v>2022</v>
      </c>
    </row>
    <row r="109" spans="1:14" ht="26.25" customHeight="1">
      <c r="A109" s="282" t="s">
        <v>572</v>
      </c>
      <c r="B109" s="787" t="s">
        <v>575</v>
      </c>
      <c r="C109" s="788"/>
      <c r="D109" s="789"/>
      <c r="E109" s="790" t="s">
        <v>593</v>
      </c>
      <c r="F109" s="791"/>
      <c r="G109" s="792" t="s">
        <v>594</v>
      </c>
      <c r="H109" s="792"/>
      <c r="I109" s="792" t="s">
        <v>693</v>
      </c>
      <c r="J109" s="792"/>
      <c r="K109" s="334" t="s">
        <v>693</v>
      </c>
      <c r="L109" s="334" t="s">
        <v>693</v>
      </c>
    </row>
    <row r="110" spans="1:14">
      <c r="A110" s="280">
        <v>1</v>
      </c>
      <c r="B110" s="735">
        <v>2</v>
      </c>
      <c r="C110" s="736"/>
      <c r="D110" s="737"/>
      <c r="E110" s="740">
        <v>3</v>
      </c>
      <c r="F110" s="740"/>
      <c r="G110" s="740">
        <v>4</v>
      </c>
      <c r="H110" s="740"/>
      <c r="I110" s="740">
        <v>5</v>
      </c>
      <c r="J110" s="740"/>
      <c r="K110" s="339">
        <v>6</v>
      </c>
      <c r="L110" s="339">
        <v>7</v>
      </c>
    </row>
    <row r="111" spans="1:14">
      <c r="A111" s="252">
        <v>1</v>
      </c>
      <c r="B111" s="781" t="s">
        <v>228</v>
      </c>
      <c r="C111" s="782"/>
      <c r="D111" s="783"/>
      <c r="E111" s="751"/>
      <c r="F111" s="752"/>
      <c r="G111" s="740"/>
      <c r="H111" s="740"/>
      <c r="I111" s="757"/>
      <c r="J111" s="757"/>
      <c r="K111" s="331"/>
      <c r="L111" s="331"/>
    </row>
    <row r="112" spans="1:14">
      <c r="A112" s="252">
        <v>2</v>
      </c>
      <c r="B112" s="784" t="s">
        <v>647</v>
      </c>
      <c r="C112" s="785"/>
      <c r="D112" s="786"/>
      <c r="E112" s="735"/>
      <c r="F112" s="737"/>
      <c r="G112" s="740"/>
      <c r="H112" s="740"/>
      <c r="I112" s="757"/>
      <c r="J112" s="757"/>
      <c r="K112" s="331"/>
      <c r="L112" s="331"/>
    </row>
    <row r="113" spans="1:12">
      <c r="A113" s="253">
        <v>3</v>
      </c>
      <c r="B113" s="798" t="s">
        <v>595</v>
      </c>
      <c r="C113" s="799"/>
      <c r="D113" s="800"/>
      <c r="E113" s="735"/>
      <c r="F113" s="737"/>
      <c r="G113" s="740"/>
      <c r="H113" s="740"/>
      <c r="I113" s="757"/>
      <c r="J113" s="757"/>
      <c r="K113" s="331"/>
      <c r="L113" s="331"/>
    </row>
    <row r="114" spans="1:12">
      <c r="A114" s="254">
        <v>4</v>
      </c>
      <c r="B114" s="798" t="s">
        <v>596</v>
      </c>
      <c r="C114" s="799"/>
      <c r="D114" s="800"/>
      <c r="E114" s="735"/>
      <c r="F114" s="737"/>
      <c r="G114" s="740"/>
      <c r="H114" s="740"/>
      <c r="I114" s="757">
        <v>1500</v>
      </c>
      <c r="J114" s="757"/>
      <c r="K114" s="336">
        <v>1500</v>
      </c>
      <c r="L114" s="336">
        <v>1500</v>
      </c>
    </row>
    <row r="115" spans="1:12">
      <c r="A115" s="291"/>
      <c r="B115" s="793" t="s">
        <v>573</v>
      </c>
      <c r="C115" s="794"/>
      <c r="D115" s="795"/>
      <c r="E115" s="796" t="s">
        <v>9</v>
      </c>
      <c r="F115" s="797"/>
      <c r="G115" s="775" t="s">
        <v>9</v>
      </c>
      <c r="H115" s="775"/>
      <c r="I115" s="776">
        <f>I114</f>
        <v>1500</v>
      </c>
      <c r="J115" s="776"/>
      <c r="K115" s="292">
        <f>K114</f>
        <v>1500</v>
      </c>
      <c r="L115" s="292">
        <f>L114</f>
        <v>1500</v>
      </c>
    </row>
    <row r="116" spans="1:12">
      <c r="A116" s="276"/>
      <c r="B116" s="250"/>
      <c r="C116" s="276"/>
      <c r="D116" s="276"/>
      <c r="E116" s="276"/>
      <c r="F116" s="276"/>
      <c r="G116" s="238"/>
      <c r="H116" s="238"/>
      <c r="I116" s="238"/>
      <c r="J116" s="251"/>
    </row>
    <row r="117" spans="1:12" ht="19.5" customHeight="1">
      <c r="A117" s="744" t="s">
        <v>648</v>
      </c>
      <c r="B117" s="744"/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</row>
    <row r="118" spans="1:12" ht="6" customHeight="1">
      <c r="A118" s="259"/>
      <c r="B118" s="259"/>
      <c r="C118" s="259"/>
      <c r="D118" s="259"/>
      <c r="E118" s="259"/>
      <c r="F118" s="259"/>
      <c r="G118" s="238"/>
      <c r="H118" s="238"/>
      <c r="I118" s="238"/>
      <c r="J118" s="251"/>
    </row>
    <row r="119" spans="1:12">
      <c r="A119" s="804" t="s">
        <v>649</v>
      </c>
      <c r="B119" s="804"/>
      <c r="C119" s="804"/>
      <c r="D119" s="804"/>
      <c r="E119" s="804"/>
      <c r="F119" s="804"/>
      <c r="G119" s="238"/>
      <c r="H119" s="238"/>
      <c r="I119" s="238"/>
      <c r="J119" s="251"/>
    </row>
    <row r="120" spans="1:12">
      <c r="A120" s="804" t="s">
        <v>741</v>
      </c>
      <c r="B120" s="804"/>
      <c r="C120" s="804"/>
      <c r="D120" s="804"/>
      <c r="E120" s="804"/>
      <c r="F120" s="804"/>
      <c r="G120" s="238"/>
      <c r="H120" s="238"/>
      <c r="I120" s="238"/>
      <c r="J120" s="251"/>
    </row>
    <row r="121" spans="1:12" ht="6" customHeight="1">
      <c r="A121" s="259"/>
      <c r="B121" s="259"/>
      <c r="C121" s="259"/>
      <c r="D121" s="259"/>
      <c r="E121" s="259"/>
      <c r="F121" s="259"/>
      <c r="G121" s="238"/>
      <c r="H121" s="238"/>
      <c r="I121" s="238"/>
      <c r="J121" s="251"/>
    </row>
    <row r="122" spans="1:12" ht="15" customHeight="1">
      <c r="A122" s="849" t="s">
        <v>659</v>
      </c>
      <c r="B122" s="849"/>
      <c r="C122" s="849"/>
      <c r="D122" s="849"/>
      <c r="E122" s="849"/>
      <c r="F122" s="849"/>
      <c r="G122" s="849"/>
      <c r="H122" s="849"/>
      <c r="I122" s="849"/>
      <c r="J122" s="849"/>
      <c r="K122" s="849"/>
      <c r="L122" s="849"/>
    </row>
    <row r="123" spans="1:12">
      <c r="A123" s="259"/>
      <c r="B123" s="259"/>
      <c r="C123" s="259"/>
      <c r="D123" s="259"/>
      <c r="E123" s="259"/>
      <c r="F123" s="259"/>
      <c r="G123" s="238"/>
      <c r="H123" s="238"/>
      <c r="I123" s="238"/>
      <c r="J123" s="341">
        <v>2020</v>
      </c>
      <c r="K123" s="335">
        <v>2021</v>
      </c>
      <c r="L123" s="335">
        <v>2022</v>
      </c>
    </row>
    <row r="124" spans="1:12" ht="25.5">
      <c r="A124" s="280" t="s">
        <v>572</v>
      </c>
      <c r="B124" s="735" t="s">
        <v>575</v>
      </c>
      <c r="C124" s="737"/>
      <c r="D124" s="735" t="s">
        <v>597</v>
      </c>
      <c r="E124" s="737"/>
      <c r="F124" s="282" t="s">
        <v>598</v>
      </c>
      <c r="G124" s="740" t="s">
        <v>599</v>
      </c>
      <c r="H124" s="740"/>
      <c r="I124" s="792" t="s">
        <v>689</v>
      </c>
      <c r="J124" s="792"/>
      <c r="K124" s="334" t="s">
        <v>689</v>
      </c>
      <c r="L124" s="334" t="s">
        <v>689</v>
      </c>
    </row>
    <row r="125" spans="1:12">
      <c r="A125" s="280">
        <v>1</v>
      </c>
      <c r="B125" s="735">
        <v>2</v>
      </c>
      <c r="C125" s="737"/>
      <c r="D125" s="735">
        <v>4</v>
      </c>
      <c r="E125" s="737"/>
      <c r="F125" s="280">
        <v>5</v>
      </c>
      <c r="G125" s="740">
        <v>6</v>
      </c>
      <c r="H125" s="740"/>
      <c r="I125" s="740">
        <v>7</v>
      </c>
      <c r="J125" s="740"/>
      <c r="K125" s="339">
        <v>8</v>
      </c>
      <c r="L125" s="339">
        <v>9</v>
      </c>
    </row>
    <row r="126" spans="1:12">
      <c r="A126" s="280">
        <v>1</v>
      </c>
      <c r="B126" s="850" t="s">
        <v>651</v>
      </c>
      <c r="C126" s="851"/>
      <c r="D126" s="735">
        <v>1</v>
      </c>
      <c r="E126" s="737"/>
      <c r="F126" s="285">
        <v>0</v>
      </c>
      <c r="G126" s="801">
        <v>246</v>
      </c>
      <c r="H126" s="801"/>
      <c r="I126" s="802">
        <f t="shared" ref="I126:I130" si="8">D126*F126*G126</f>
        <v>0</v>
      </c>
      <c r="J126" s="803"/>
      <c r="K126" s="343">
        <f>I126</f>
        <v>0</v>
      </c>
      <c r="L126" s="343">
        <f>I126</f>
        <v>0</v>
      </c>
    </row>
    <row r="127" spans="1:12" ht="30" customHeight="1">
      <c r="A127" s="280">
        <f t="shared" ref="A127:A130" si="9">A126+1</f>
        <v>2</v>
      </c>
      <c r="B127" s="850" t="s">
        <v>652</v>
      </c>
      <c r="C127" s="851"/>
      <c r="D127" s="735">
        <v>1</v>
      </c>
      <c r="E127" s="737"/>
      <c r="F127" s="285">
        <v>0</v>
      </c>
      <c r="G127" s="801">
        <v>430.67</v>
      </c>
      <c r="H127" s="801"/>
      <c r="I127" s="802">
        <f t="shared" si="8"/>
        <v>0</v>
      </c>
      <c r="J127" s="803"/>
      <c r="K127" s="343">
        <f t="shared" ref="K127:K131" si="10">I127</f>
        <v>0</v>
      </c>
      <c r="L127" s="343">
        <f t="shared" ref="L127:L131" si="11">I127</f>
        <v>0</v>
      </c>
    </row>
    <row r="128" spans="1:12">
      <c r="A128" s="280">
        <f t="shared" si="9"/>
        <v>3</v>
      </c>
      <c r="B128" s="850" t="s">
        <v>653</v>
      </c>
      <c r="C128" s="851"/>
      <c r="D128" s="735">
        <v>0</v>
      </c>
      <c r="E128" s="737"/>
      <c r="F128" s="285">
        <v>0</v>
      </c>
      <c r="G128" s="801">
        <v>0</v>
      </c>
      <c r="H128" s="801"/>
      <c r="I128" s="802">
        <f t="shared" si="8"/>
        <v>0</v>
      </c>
      <c r="J128" s="803"/>
      <c r="K128" s="343">
        <f t="shared" si="10"/>
        <v>0</v>
      </c>
      <c r="L128" s="343">
        <f t="shared" si="11"/>
        <v>0</v>
      </c>
    </row>
    <row r="129" spans="1:14">
      <c r="A129" s="301">
        <f t="shared" si="9"/>
        <v>4</v>
      </c>
      <c r="B129" s="850" t="s">
        <v>657</v>
      </c>
      <c r="C129" s="851"/>
      <c r="D129" s="735">
        <v>1</v>
      </c>
      <c r="E129" s="737"/>
      <c r="F129" s="285">
        <v>0</v>
      </c>
      <c r="G129" s="801">
        <v>2040</v>
      </c>
      <c r="H129" s="801"/>
      <c r="I129" s="802">
        <f t="shared" si="8"/>
        <v>0</v>
      </c>
      <c r="J129" s="803"/>
      <c r="K129" s="343">
        <f t="shared" si="10"/>
        <v>0</v>
      </c>
      <c r="L129" s="343">
        <f t="shared" si="11"/>
        <v>0</v>
      </c>
    </row>
    <row r="130" spans="1:14">
      <c r="A130" s="301">
        <f t="shared" si="9"/>
        <v>5</v>
      </c>
      <c r="B130" s="850" t="s">
        <v>658</v>
      </c>
      <c r="C130" s="851"/>
      <c r="D130" s="735">
        <v>0</v>
      </c>
      <c r="E130" s="737"/>
      <c r="F130" s="285">
        <v>0</v>
      </c>
      <c r="G130" s="801">
        <v>0</v>
      </c>
      <c r="H130" s="801"/>
      <c r="I130" s="802">
        <f t="shared" si="8"/>
        <v>0</v>
      </c>
      <c r="J130" s="803"/>
      <c r="K130" s="343">
        <f t="shared" si="10"/>
        <v>0</v>
      </c>
      <c r="L130" s="343">
        <f t="shared" si="11"/>
        <v>0</v>
      </c>
    </row>
    <row r="131" spans="1:14" s="322" customFormat="1">
      <c r="A131" s="283"/>
      <c r="B131" s="793" t="s">
        <v>573</v>
      </c>
      <c r="C131" s="795"/>
      <c r="D131" s="796"/>
      <c r="E131" s="797"/>
      <c r="F131" s="286" t="s">
        <v>574</v>
      </c>
      <c r="G131" s="805"/>
      <c r="H131" s="805"/>
      <c r="I131" s="806">
        <f>SUM(I126:J130)</f>
        <v>0</v>
      </c>
      <c r="J131" s="806"/>
      <c r="K131" s="345">
        <f t="shared" si="10"/>
        <v>0</v>
      </c>
      <c r="L131" s="345">
        <f t="shared" si="11"/>
        <v>0</v>
      </c>
      <c r="M131" s="332"/>
      <c r="N131" s="332"/>
    </row>
    <row r="132" spans="1:14" ht="4.5" customHeight="1">
      <c r="A132" s="276"/>
      <c r="B132" s="276"/>
      <c r="C132" s="276"/>
      <c r="D132" s="276"/>
      <c r="E132" s="276"/>
      <c r="F132" s="276"/>
      <c r="G132" s="238"/>
      <c r="H132" s="238"/>
      <c r="I132" s="238"/>
      <c r="J132" s="251"/>
    </row>
    <row r="133" spans="1:14">
      <c r="A133" s="702" t="s">
        <v>662</v>
      </c>
      <c r="B133" s="702"/>
      <c r="C133" s="702"/>
      <c r="D133" s="702"/>
      <c r="E133" s="702"/>
      <c r="F133" s="702"/>
      <c r="G133" s="702"/>
      <c r="H133" s="702"/>
      <c r="I133" s="702"/>
      <c r="J133" s="702"/>
    </row>
    <row r="134" spans="1:14">
      <c r="F134" s="238"/>
      <c r="G134" s="238"/>
      <c r="H134" s="238"/>
      <c r="I134" s="238"/>
      <c r="J134" s="341">
        <v>2020</v>
      </c>
      <c r="K134" s="335">
        <v>2021</v>
      </c>
      <c r="L134" s="335">
        <v>2022</v>
      </c>
    </row>
    <row r="135" spans="1:14" ht="26.25" customHeight="1">
      <c r="A135" s="294" t="s">
        <v>572</v>
      </c>
      <c r="B135" s="710" t="s">
        <v>575</v>
      </c>
      <c r="C135" s="712"/>
      <c r="D135" s="811"/>
      <c r="E135" s="713" t="s">
        <v>660</v>
      </c>
      <c r="F135" s="713"/>
      <c r="G135" s="792" t="s">
        <v>600</v>
      </c>
      <c r="H135" s="792"/>
      <c r="I135" s="792" t="s">
        <v>601</v>
      </c>
      <c r="J135" s="792"/>
      <c r="K135" s="334" t="s">
        <v>689</v>
      </c>
      <c r="L135" s="334" t="s">
        <v>689</v>
      </c>
    </row>
    <row r="136" spans="1:14">
      <c r="A136" s="239">
        <v>1</v>
      </c>
      <c r="B136" s="707">
        <v>2</v>
      </c>
      <c r="C136" s="709"/>
      <c r="D136" s="733"/>
      <c r="E136" s="706">
        <v>3</v>
      </c>
      <c r="F136" s="706"/>
      <c r="G136" s="740">
        <v>4</v>
      </c>
      <c r="H136" s="740"/>
      <c r="I136" s="740">
        <v>5</v>
      </c>
      <c r="J136" s="740"/>
      <c r="K136" s="339">
        <v>6</v>
      </c>
      <c r="L136" s="339">
        <v>7</v>
      </c>
    </row>
    <row r="137" spans="1:14">
      <c r="A137" s="239">
        <v>1</v>
      </c>
      <c r="B137" s="807" t="s">
        <v>661</v>
      </c>
      <c r="C137" s="808"/>
      <c r="D137" s="809"/>
      <c r="E137" s="706"/>
      <c r="F137" s="706"/>
      <c r="G137" s="810"/>
      <c r="H137" s="810"/>
      <c r="I137" s="740"/>
      <c r="J137" s="740"/>
      <c r="K137" s="331"/>
      <c r="L137" s="331"/>
    </row>
    <row r="138" spans="1:14">
      <c r="A138" s="260"/>
      <c r="B138" s="816"/>
      <c r="C138" s="817"/>
      <c r="D138" s="818"/>
      <c r="E138" s="819"/>
      <c r="F138" s="819"/>
      <c r="G138" s="810"/>
      <c r="H138" s="810"/>
      <c r="I138" s="740"/>
      <c r="J138" s="740"/>
      <c r="K138" s="331"/>
      <c r="L138" s="331"/>
    </row>
    <row r="139" spans="1:14">
      <c r="A139" s="287"/>
      <c r="B139" s="820" t="s">
        <v>573</v>
      </c>
      <c r="C139" s="821"/>
      <c r="D139" s="822"/>
      <c r="E139" s="823"/>
      <c r="F139" s="824"/>
      <c r="G139" s="810"/>
      <c r="H139" s="810"/>
      <c r="I139" s="740">
        <v>0</v>
      </c>
      <c r="J139" s="740"/>
      <c r="K139" s="331">
        <v>0</v>
      </c>
      <c r="L139" s="331">
        <v>0</v>
      </c>
    </row>
    <row r="140" spans="1:14">
      <c r="A140" s="308"/>
      <c r="B140" s="319"/>
      <c r="C140" s="319"/>
      <c r="D140" s="319"/>
      <c r="E140" s="308"/>
      <c r="F140" s="308"/>
      <c r="G140" s="318"/>
      <c r="H140" s="318"/>
      <c r="I140" s="263"/>
      <c r="J140" s="263"/>
    </row>
    <row r="141" spans="1:14" ht="15" customHeight="1">
      <c r="A141" s="849" t="s">
        <v>669</v>
      </c>
      <c r="B141" s="849"/>
      <c r="C141" s="849"/>
      <c r="D141" s="849"/>
      <c r="E141" s="849"/>
      <c r="F141" s="849"/>
      <c r="G141" s="849"/>
      <c r="H141" s="849"/>
      <c r="I141" s="849"/>
      <c r="J141" s="849"/>
      <c r="K141" s="849"/>
      <c r="L141" s="849"/>
    </row>
    <row r="142" spans="1:14">
      <c r="A142" s="259"/>
      <c r="B142" s="259"/>
      <c r="C142" s="259"/>
      <c r="D142" s="259"/>
      <c r="E142" s="259"/>
      <c r="F142" s="276"/>
      <c r="G142" s="238"/>
      <c r="H142" s="238"/>
      <c r="I142" s="238"/>
      <c r="J142" s="341">
        <v>2020</v>
      </c>
      <c r="K142" s="335">
        <v>2021</v>
      </c>
      <c r="L142" s="335">
        <v>2022</v>
      </c>
    </row>
    <row r="143" spans="1:14" ht="38.25">
      <c r="A143" s="282" t="s">
        <v>572</v>
      </c>
      <c r="B143" s="787" t="s">
        <v>0</v>
      </c>
      <c r="C143" s="788"/>
      <c r="D143" s="788"/>
      <c r="E143" s="789"/>
      <c r="F143" s="787" t="s">
        <v>602</v>
      </c>
      <c r="G143" s="789"/>
      <c r="H143" s="282" t="s">
        <v>603</v>
      </c>
      <c r="I143" s="282" t="s">
        <v>604</v>
      </c>
      <c r="J143" s="261" t="s">
        <v>694</v>
      </c>
      <c r="K143" s="334" t="s">
        <v>689</v>
      </c>
      <c r="L143" s="334" t="s">
        <v>689</v>
      </c>
    </row>
    <row r="144" spans="1:14">
      <c r="A144" s="280">
        <v>1</v>
      </c>
      <c r="B144" s="735">
        <v>2</v>
      </c>
      <c r="C144" s="736"/>
      <c r="D144" s="736"/>
      <c r="E144" s="737"/>
      <c r="F144" s="735">
        <v>3</v>
      </c>
      <c r="G144" s="737"/>
      <c r="H144" s="280">
        <v>4</v>
      </c>
      <c r="I144" s="280">
        <v>5</v>
      </c>
      <c r="J144" s="289">
        <v>6</v>
      </c>
      <c r="K144" s="339">
        <v>7</v>
      </c>
      <c r="L144" s="339">
        <v>8</v>
      </c>
    </row>
    <row r="145" spans="1:14" s="322" customFormat="1">
      <c r="A145" s="283">
        <v>1</v>
      </c>
      <c r="B145" s="825" t="s">
        <v>665</v>
      </c>
      <c r="C145" s="826"/>
      <c r="D145" s="826"/>
      <c r="E145" s="827"/>
      <c r="F145" s="828">
        <f>F147</f>
        <v>234.2945</v>
      </c>
      <c r="G145" s="829"/>
      <c r="H145" s="321">
        <v>1600.55</v>
      </c>
      <c r="I145" s="281"/>
      <c r="J145" s="346"/>
      <c r="K145" s="345"/>
      <c r="L145" s="345"/>
      <c r="M145" s="332"/>
      <c r="N145" s="332"/>
    </row>
    <row r="146" spans="1:14">
      <c r="A146" s="280"/>
      <c r="B146" s="798" t="s">
        <v>664</v>
      </c>
      <c r="C146" s="799"/>
      <c r="D146" s="799"/>
      <c r="E146" s="800"/>
      <c r="F146" s="812"/>
      <c r="G146" s="813"/>
      <c r="H146" s="262"/>
      <c r="I146" s="290"/>
      <c r="J146" s="347"/>
      <c r="K146" s="349"/>
      <c r="L146" s="349"/>
    </row>
    <row r="147" spans="1:14">
      <c r="A147" s="280"/>
      <c r="B147" s="798" t="s">
        <v>670</v>
      </c>
      <c r="C147" s="799"/>
      <c r="D147" s="799"/>
      <c r="E147" s="800"/>
      <c r="F147" s="812">
        <v>234.2945</v>
      </c>
      <c r="G147" s="813"/>
      <c r="H147" s="262">
        <v>1600.55</v>
      </c>
      <c r="I147" s="290"/>
      <c r="J147" s="347"/>
      <c r="K147" s="349"/>
      <c r="L147" s="349"/>
    </row>
    <row r="148" spans="1:14" s="322" customFormat="1">
      <c r="A148" s="283">
        <v>2</v>
      </c>
      <c r="B148" s="825" t="s">
        <v>666</v>
      </c>
      <c r="C148" s="826"/>
      <c r="D148" s="826"/>
      <c r="E148" s="827"/>
      <c r="F148" s="828">
        <f>F150</f>
        <v>241.55</v>
      </c>
      <c r="G148" s="829"/>
      <c r="H148" s="321">
        <f>H150</f>
        <v>37.26</v>
      </c>
      <c r="I148" s="281"/>
      <c r="J148" s="346"/>
      <c r="K148" s="345"/>
      <c r="L148" s="345"/>
      <c r="M148" s="332"/>
      <c r="N148" s="332"/>
    </row>
    <row r="149" spans="1:14">
      <c r="A149" s="280"/>
      <c r="B149" s="798" t="s">
        <v>664</v>
      </c>
      <c r="C149" s="799"/>
      <c r="D149" s="799"/>
      <c r="E149" s="800"/>
      <c r="F149" s="812"/>
      <c r="G149" s="813"/>
      <c r="H149" s="262"/>
      <c r="I149" s="290"/>
      <c r="J149" s="347"/>
      <c r="K149" s="345"/>
      <c r="L149" s="345"/>
    </row>
    <row r="150" spans="1:14">
      <c r="A150" s="280"/>
      <c r="B150" s="798" t="s">
        <v>670</v>
      </c>
      <c r="C150" s="799"/>
      <c r="D150" s="799"/>
      <c r="E150" s="800"/>
      <c r="F150" s="812">
        <v>241.55</v>
      </c>
      <c r="G150" s="813"/>
      <c r="H150" s="262">
        <v>37.26</v>
      </c>
      <c r="I150" s="290"/>
      <c r="J150" s="347"/>
      <c r="K150" s="349"/>
      <c r="L150" s="349"/>
    </row>
    <row r="151" spans="1:14" s="322" customFormat="1">
      <c r="A151" s="283">
        <v>3</v>
      </c>
      <c r="B151" s="825" t="s">
        <v>667</v>
      </c>
      <c r="C151" s="826"/>
      <c r="D151" s="826"/>
      <c r="E151" s="827"/>
      <c r="F151" s="828">
        <f>F153</f>
        <v>0</v>
      </c>
      <c r="G151" s="829"/>
      <c r="H151" s="321">
        <f>H153</f>
        <v>0</v>
      </c>
      <c r="I151" s="281"/>
      <c r="J151" s="346"/>
      <c r="K151" s="345"/>
      <c r="L151" s="345"/>
      <c r="M151" s="332"/>
      <c r="N151" s="332"/>
    </row>
    <row r="152" spans="1:14" ht="15" customHeight="1">
      <c r="A152" s="280"/>
      <c r="B152" s="798" t="s">
        <v>664</v>
      </c>
      <c r="C152" s="799"/>
      <c r="D152" s="799"/>
      <c r="E152" s="800"/>
      <c r="F152" s="812"/>
      <c r="G152" s="813"/>
      <c r="H152" s="262"/>
      <c r="I152" s="290"/>
      <c r="J152" s="347"/>
      <c r="K152" s="349"/>
      <c r="L152" s="349"/>
    </row>
    <row r="153" spans="1:14" ht="15" customHeight="1">
      <c r="A153" s="280"/>
      <c r="B153" s="798" t="s">
        <v>670</v>
      </c>
      <c r="C153" s="799"/>
      <c r="D153" s="799"/>
      <c r="E153" s="800"/>
      <c r="F153" s="812">
        <v>0</v>
      </c>
      <c r="G153" s="813"/>
      <c r="H153" s="262">
        <v>0</v>
      </c>
      <c r="I153" s="290"/>
      <c r="J153" s="347"/>
      <c r="K153" s="349"/>
      <c r="L153" s="349"/>
    </row>
    <row r="154" spans="1:14" s="322" customFormat="1">
      <c r="A154" s="283">
        <v>4</v>
      </c>
      <c r="B154" s="825" t="s">
        <v>663</v>
      </c>
      <c r="C154" s="826"/>
      <c r="D154" s="826"/>
      <c r="E154" s="827"/>
      <c r="F154" s="838">
        <f>F156</f>
        <v>3442.75</v>
      </c>
      <c r="G154" s="839"/>
      <c r="H154" s="323">
        <v>6.2450000000000001</v>
      </c>
      <c r="I154" s="281"/>
      <c r="J154" s="346"/>
      <c r="K154" s="345"/>
      <c r="L154" s="345"/>
      <c r="M154" s="332"/>
      <c r="N154" s="332"/>
    </row>
    <row r="155" spans="1:14">
      <c r="A155" s="280"/>
      <c r="B155" s="798" t="s">
        <v>664</v>
      </c>
      <c r="C155" s="799"/>
      <c r="D155" s="799"/>
      <c r="E155" s="800"/>
      <c r="F155" s="840"/>
      <c r="G155" s="841"/>
      <c r="H155" s="262"/>
      <c r="I155" s="290"/>
      <c r="J155" s="347"/>
      <c r="K155" s="349"/>
      <c r="L155" s="349"/>
    </row>
    <row r="156" spans="1:14">
      <c r="A156" s="280"/>
      <c r="B156" s="798" t="s">
        <v>670</v>
      </c>
      <c r="C156" s="799"/>
      <c r="D156" s="799"/>
      <c r="E156" s="800"/>
      <c r="F156" s="840">
        <v>3442.75</v>
      </c>
      <c r="G156" s="841"/>
      <c r="H156" s="320">
        <v>6.2450000000000001</v>
      </c>
      <c r="I156" s="290"/>
      <c r="J156" s="347"/>
      <c r="K156" s="349"/>
      <c r="L156" s="349"/>
    </row>
    <row r="157" spans="1:14" s="322" customFormat="1" ht="15" customHeight="1">
      <c r="A157" s="283">
        <v>5</v>
      </c>
      <c r="B157" s="825" t="s">
        <v>668</v>
      </c>
      <c r="C157" s="826"/>
      <c r="D157" s="826"/>
      <c r="E157" s="827"/>
      <c r="F157" s="828">
        <v>2.25</v>
      </c>
      <c r="G157" s="829"/>
      <c r="H157" s="321">
        <v>2000</v>
      </c>
      <c r="I157" s="281"/>
      <c r="J157" s="346"/>
      <c r="K157" s="345"/>
      <c r="L157" s="345"/>
      <c r="M157" s="332"/>
      <c r="N157" s="332"/>
    </row>
    <row r="158" spans="1:14" ht="15" customHeight="1">
      <c r="A158" s="280"/>
      <c r="B158" s="798" t="s">
        <v>664</v>
      </c>
      <c r="C158" s="799"/>
      <c r="D158" s="799"/>
      <c r="E158" s="800"/>
      <c r="F158" s="812"/>
      <c r="G158" s="813"/>
      <c r="H158" s="262"/>
      <c r="I158" s="290"/>
      <c r="J158" s="347"/>
      <c r="K158" s="349"/>
      <c r="L158" s="349"/>
    </row>
    <row r="159" spans="1:14" ht="15" customHeight="1">
      <c r="A159" s="280"/>
      <c r="B159" s="798" t="s">
        <v>670</v>
      </c>
      <c r="C159" s="799"/>
      <c r="D159" s="799"/>
      <c r="E159" s="800"/>
      <c r="F159" s="812">
        <v>2.25</v>
      </c>
      <c r="G159" s="813"/>
      <c r="H159" s="262">
        <v>2000</v>
      </c>
      <c r="I159" s="290"/>
      <c r="J159" s="347"/>
      <c r="K159" s="349"/>
      <c r="L159" s="349"/>
    </row>
    <row r="160" spans="1:14" ht="17.25" customHeight="1">
      <c r="A160" s="283"/>
      <c r="B160" s="793" t="s">
        <v>573</v>
      </c>
      <c r="C160" s="794"/>
      <c r="D160" s="794"/>
      <c r="E160" s="794"/>
      <c r="F160" s="814" t="s">
        <v>574</v>
      </c>
      <c r="G160" s="815"/>
      <c r="H160" s="281" t="s">
        <v>574</v>
      </c>
      <c r="I160" s="281" t="s">
        <v>574</v>
      </c>
      <c r="J160" s="348">
        <f>J145+J148+J154+J157</f>
        <v>0</v>
      </c>
      <c r="K160" s="348">
        <f t="shared" ref="K160:L160" si="12">K145+K148+K154+K157</f>
        <v>0</v>
      </c>
      <c r="L160" s="348">
        <f t="shared" si="12"/>
        <v>0</v>
      </c>
    </row>
    <row r="161" spans="1:14" ht="8.25" customHeight="1">
      <c r="A161" s="276"/>
      <c r="B161" s="276"/>
      <c r="C161" s="276"/>
      <c r="D161" s="276"/>
      <c r="E161" s="276"/>
      <c r="F161" s="276"/>
      <c r="G161" s="238"/>
      <c r="H161" s="238"/>
      <c r="I161" s="238"/>
      <c r="J161" s="251"/>
    </row>
    <row r="162" spans="1:14" ht="2.25" hidden="1" customHeight="1">
      <c r="A162" s="238"/>
      <c r="B162" s="238"/>
      <c r="C162" s="238"/>
      <c r="D162" s="238"/>
      <c r="E162" s="238"/>
      <c r="F162" s="238"/>
      <c r="G162" s="238"/>
      <c r="H162" s="238"/>
      <c r="I162" s="238"/>
      <c r="J162" s="251"/>
    </row>
    <row r="163" spans="1:14" ht="15" customHeight="1">
      <c r="A163" s="702" t="s">
        <v>696</v>
      </c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</row>
    <row r="164" spans="1:14">
      <c r="F164" s="238"/>
      <c r="G164" s="238"/>
      <c r="H164" s="238"/>
      <c r="I164" s="238"/>
      <c r="J164" s="341">
        <v>2020</v>
      </c>
      <c r="K164" s="335">
        <v>2021</v>
      </c>
      <c r="L164" s="335">
        <v>2022</v>
      </c>
    </row>
    <row r="165" spans="1:14" s="164" customFormat="1" ht="33.75" customHeight="1">
      <c r="A165" s="294" t="s">
        <v>572</v>
      </c>
      <c r="B165" s="710" t="s">
        <v>0</v>
      </c>
      <c r="C165" s="712"/>
      <c r="D165" s="712"/>
      <c r="E165" s="713" t="s">
        <v>225</v>
      </c>
      <c r="F165" s="713"/>
      <c r="G165" s="713" t="s">
        <v>605</v>
      </c>
      <c r="H165" s="713"/>
      <c r="I165" s="713" t="s">
        <v>606</v>
      </c>
      <c r="J165" s="713"/>
      <c r="K165" s="340" t="s">
        <v>606</v>
      </c>
      <c r="L165" s="340" t="s">
        <v>606</v>
      </c>
      <c r="M165" s="342"/>
      <c r="N165" s="342"/>
    </row>
    <row r="166" spans="1:14">
      <c r="A166" s="239">
        <v>1</v>
      </c>
      <c r="B166" s="842">
        <v>2</v>
      </c>
      <c r="C166" s="843"/>
      <c r="D166" s="843"/>
      <c r="E166" s="706">
        <v>3</v>
      </c>
      <c r="F166" s="706"/>
      <c r="G166" s="706">
        <v>4</v>
      </c>
      <c r="H166" s="706"/>
      <c r="I166" s="706">
        <v>5</v>
      </c>
      <c r="J166" s="706"/>
      <c r="K166" s="339">
        <v>6</v>
      </c>
      <c r="L166" s="339">
        <v>7</v>
      </c>
    </row>
    <row r="167" spans="1:14">
      <c r="A167" s="280">
        <v>1</v>
      </c>
      <c r="B167" s="830" t="s">
        <v>671</v>
      </c>
      <c r="C167" s="830"/>
      <c r="D167" s="830"/>
      <c r="E167" s="740"/>
      <c r="F167" s="740"/>
      <c r="G167" s="740"/>
      <c r="H167" s="740"/>
      <c r="I167" s="740"/>
      <c r="J167" s="740"/>
      <c r="K167" s="339"/>
      <c r="L167" s="339"/>
    </row>
    <row r="168" spans="1:14">
      <c r="A168" s="280"/>
      <c r="B168" s="830" t="s">
        <v>664</v>
      </c>
      <c r="C168" s="830"/>
      <c r="D168" s="830"/>
      <c r="E168" s="740"/>
      <c r="F168" s="740"/>
      <c r="G168" s="740"/>
      <c r="H168" s="740"/>
      <c r="I168" s="740"/>
      <c r="J168" s="740"/>
      <c r="K168" s="339"/>
      <c r="L168" s="339"/>
    </row>
    <row r="169" spans="1:14">
      <c r="A169" s="280"/>
      <c r="B169" s="830"/>
      <c r="C169" s="830"/>
      <c r="D169" s="830"/>
      <c r="E169" s="740"/>
      <c r="F169" s="740"/>
      <c r="G169" s="740"/>
      <c r="H169" s="740"/>
      <c r="I169" s="740"/>
      <c r="J169" s="740"/>
      <c r="K169" s="339"/>
      <c r="L169" s="339"/>
    </row>
    <row r="170" spans="1:14">
      <c r="A170" s="280">
        <v>2</v>
      </c>
      <c r="B170" s="830" t="s">
        <v>672</v>
      </c>
      <c r="C170" s="830"/>
      <c r="D170" s="830"/>
      <c r="E170" s="740"/>
      <c r="F170" s="740"/>
      <c r="G170" s="740"/>
      <c r="H170" s="740"/>
      <c r="I170" s="740"/>
      <c r="J170" s="740"/>
      <c r="K170" s="339"/>
      <c r="L170" s="339"/>
    </row>
    <row r="171" spans="1:14">
      <c r="A171" s="280"/>
      <c r="B171" s="830" t="s">
        <v>664</v>
      </c>
      <c r="C171" s="830"/>
      <c r="D171" s="830"/>
      <c r="E171" s="740"/>
      <c r="F171" s="740"/>
      <c r="G171" s="740"/>
      <c r="H171" s="740"/>
      <c r="I171" s="740"/>
      <c r="J171" s="740"/>
      <c r="K171" s="339"/>
      <c r="L171" s="339"/>
    </row>
    <row r="172" spans="1:14">
      <c r="A172" s="238"/>
      <c r="B172" s="238"/>
      <c r="C172" s="238"/>
      <c r="D172" s="238"/>
      <c r="E172" s="238"/>
      <c r="F172" s="238"/>
      <c r="G172" s="238"/>
      <c r="H172" s="238"/>
      <c r="I172" s="238"/>
      <c r="J172" s="251"/>
    </row>
    <row r="173" spans="1:14" ht="15" customHeight="1">
      <c r="A173" s="849" t="s">
        <v>695</v>
      </c>
      <c r="B173" s="849"/>
      <c r="C173" s="849"/>
      <c r="D173" s="849"/>
      <c r="E173" s="849"/>
      <c r="F173" s="849"/>
      <c r="G173" s="849"/>
      <c r="H173" s="849"/>
      <c r="I173" s="849"/>
      <c r="J173" s="849"/>
      <c r="K173" s="849"/>
      <c r="L173" s="849"/>
    </row>
    <row r="174" spans="1:14">
      <c r="A174" s="276"/>
      <c r="B174" s="276"/>
      <c r="C174" s="276"/>
      <c r="D174" s="276"/>
      <c r="E174" s="276"/>
      <c r="F174" s="238"/>
      <c r="G174" s="238"/>
      <c r="H174" s="238"/>
      <c r="I174" s="238"/>
      <c r="J174" s="353">
        <v>2020</v>
      </c>
      <c r="K174" s="335">
        <v>2021</v>
      </c>
      <c r="L174" s="335">
        <v>2022</v>
      </c>
    </row>
    <row r="175" spans="1:14" ht="33" customHeight="1">
      <c r="A175" s="280" t="s">
        <v>572</v>
      </c>
      <c r="B175" s="740" t="s">
        <v>575</v>
      </c>
      <c r="C175" s="740"/>
      <c r="D175" s="740"/>
      <c r="E175" s="740" t="s">
        <v>607</v>
      </c>
      <c r="F175" s="740"/>
      <c r="G175" s="735" t="s">
        <v>608</v>
      </c>
      <c r="H175" s="737"/>
      <c r="I175" s="740" t="s">
        <v>689</v>
      </c>
      <c r="J175" s="740"/>
      <c r="K175" s="339" t="s">
        <v>694</v>
      </c>
      <c r="L175" s="339" t="s">
        <v>694</v>
      </c>
    </row>
    <row r="176" spans="1:14">
      <c r="A176" s="280">
        <v>1</v>
      </c>
      <c r="B176" s="735">
        <v>2</v>
      </c>
      <c r="C176" s="736"/>
      <c r="D176" s="737"/>
      <c r="E176" s="735">
        <v>3</v>
      </c>
      <c r="F176" s="737"/>
      <c r="G176" s="735">
        <v>4</v>
      </c>
      <c r="H176" s="737"/>
      <c r="I176" s="735">
        <v>5</v>
      </c>
      <c r="J176" s="737"/>
      <c r="K176" s="339">
        <v>6</v>
      </c>
      <c r="L176" s="339">
        <v>7</v>
      </c>
    </row>
    <row r="177" spans="1:14" s="322" customFormat="1" ht="20.25" customHeight="1">
      <c r="A177" s="283">
        <v>1</v>
      </c>
      <c r="B177" s="793" t="s">
        <v>673</v>
      </c>
      <c r="C177" s="794"/>
      <c r="D177" s="795"/>
      <c r="E177" s="775" t="s">
        <v>9</v>
      </c>
      <c r="F177" s="775"/>
      <c r="G177" s="773" t="s">
        <v>9</v>
      </c>
      <c r="H177" s="773"/>
      <c r="I177" s="773">
        <f>I178+I179+I180+I181</f>
        <v>0</v>
      </c>
      <c r="J177" s="773"/>
      <c r="K177" s="354">
        <f>K178+K179+K180+K181</f>
        <v>0</v>
      </c>
      <c r="L177" s="354">
        <f>L178+L179+L180+L181</f>
        <v>0</v>
      </c>
      <c r="M177" s="332"/>
      <c r="N177" s="332"/>
    </row>
    <row r="178" spans="1:14" ht="29.25" customHeight="1">
      <c r="A178" s="280"/>
      <c r="B178" s="835" t="s">
        <v>674</v>
      </c>
      <c r="C178" s="836"/>
      <c r="D178" s="837"/>
      <c r="E178" s="740">
        <v>0</v>
      </c>
      <c r="F178" s="740"/>
      <c r="G178" s="834">
        <v>0</v>
      </c>
      <c r="H178" s="834"/>
      <c r="I178" s="834">
        <f t="shared" ref="I178:I191" si="13">E178*G178</f>
        <v>0</v>
      </c>
      <c r="J178" s="834"/>
      <c r="K178" s="339"/>
      <c r="L178" s="339"/>
    </row>
    <row r="179" spans="1:14">
      <c r="A179" s="280"/>
      <c r="B179" s="835" t="s">
        <v>675</v>
      </c>
      <c r="C179" s="836"/>
      <c r="D179" s="837"/>
      <c r="E179" s="740">
        <v>0</v>
      </c>
      <c r="F179" s="740"/>
      <c r="G179" s="834">
        <v>0</v>
      </c>
      <c r="H179" s="834"/>
      <c r="I179" s="834">
        <f t="shared" si="13"/>
        <v>0</v>
      </c>
      <c r="J179" s="834"/>
      <c r="K179" s="339"/>
      <c r="L179" s="339"/>
    </row>
    <row r="180" spans="1:14">
      <c r="A180" s="280"/>
      <c r="B180" s="835" t="s">
        <v>676</v>
      </c>
      <c r="C180" s="836"/>
      <c r="D180" s="837"/>
      <c r="E180" s="740">
        <v>0</v>
      </c>
      <c r="F180" s="740"/>
      <c r="G180" s="834">
        <v>0</v>
      </c>
      <c r="H180" s="834"/>
      <c r="I180" s="834">
        <f t="shared" si="13"/>
        <v>0</v>
      </c>
      <c r="J180" s="834"/>
      <c r="K180" s="339"/>
      <c r="L180" s="339"/>
    </row>
    <row r="181" spans="1:14" ht="31.5" customHeight="1">
      <c r="A181" s="280"/>
      <c r="B181" s="835" t="s">
        <v>677</v>
      </c>
      <c r="C181" s="836"/>
      <c r="D181" s="837"/>
      <c r="E181" s="740">
        <v>1</v>
      </c>
      <c r="F181" s="740"/>
      <c r="G181" s="834">
        <v>0</v>
      </c>
      <c r="H181" s="834"/>
      <c r="I181" s="834">
        <v>0</v>
      </c>
      <c r="J181" s="834"/>
      <c r="K181" s="339"/>
      <c r="L181" s="339"/>
    </row>
    <row r="182" spans="1:14" s="322" customFormat="1" ht="18.75" customHeight="1">
      <c r="A182" s="283">
        <v>2</v>
      </c>
      <c r="B182" s="793" t="s">
        <v>678</v>
      </c>
      <c r="C182" s="794"/>
      <c r="D182" s="795"/>
      <c r="E182" s="775" t="s">
        <v>9</v>
      </c>
      <c r="F182" s="775"/>
      <c r="G182" s="773" t="s">
        <v>9</v>
      </c>
      <c r="H182" s="773"/>
      <c r="I182" s="773">
        <f>I183+I184</f>
        <v>0</v>
      </c>
      <c r="J182" s="773"/>
      <c r="K182" s="354">
        <f>K183+K184</f>
        <v>0</v>
      </c>
      <c r="L182" s="354">
        <f>L183+L184</f>
        <v>0</v>
      </c>
      <c r="M182" s="332"/>
      <c r="N182" s="332"/>
    </row>
    <row r="183" spans="1:14" ht="32.25" customHeight="1">
      <c r="A183" s="280"/>
      <c r="B183" s="835" t="s">
        <v>679</v>
      </c>
      <c r="C183" s="836"/>
      <c r="D183" s="837"/>
      <c r="E183" s="740">
        <v>0</v>
      </c>
      <c r="F183" s="740"/>
      <c r="G183" s="834">
        <v>0</v>
      </c>
      <c r="H183" s="834"/>
      <c r="I183" s="834">
        <v>0</v>
      </c>
      <c r="J183" s="834"/>
      <c r="K183" s="339"/>
      <c r="L183" s="339"/>
    </row>
    <row r="184" spans="1:14">
      <c r="A184" s="280"/>
      <c r="B184" s="835" t="s">
        <v>680</v>
      </c>
      <c r="C184" s="836"/>
      <c r="D184" s="837"/>
      <c r="E184" s="740">
        <v>1</v>
      </c>
      <c r="F184" s="740"/>
      <c r="G184" s="834">
        <v>0</v>
      </c>
      <c r="H184" s="834"/>
      <c r="I184" s="834">
        <v>0</v>
      </c>
      <c r="J184" s="834"/>
      <c r="K184" s="339"/>
      <c r="L184" s="339"/>
    </row>
    <row r="185" spans="1:14" s="322" customFormat="1">
      <c r="A185" s="283">
        <v>3</v>
      </c>
      <c r="B185" s="793" t="s">
        <v>681</v>
      </c>
      <c r="C185" s="794"/>
      <c r="D185" s="795"/>
      <c r="E185" s="775" t="s">
        <v>9</v>
      </c>
      <c r="F185" s="775"/>
      <c r="G185" s="773" t="s">
        <v>9</v>
      </c>
      <c r="H185" s="773"/>
      <c r="I185" s="773">
        <f>I186+I187</f>
        <v>0</v>
      </c>
      <c r="J185" s="773"/>
      <c r="K185" s="354">
        <f>K186+K187</f>
        <v>0</v>
      </c>
      <c r="L185" s="354">
        <f>L186+L187</f>
        <v>0</v>
      </c>
      <c r="M185" s="332"/>
      <c r="N185" s="332"/>
    </row>
    <row r="186" spans="1:14" ht="50.25" customHeight="1">
      <c r="A186" s="280"/>
      <c r="B186" s="835" t="s">
        <v>682</v>
      </c>
      <c r="C186" s="836"/>
      <c r="D186" s="837"/>
      <c r="E186" s="740">
        <v>0</v>
      </c>
      <c r="F186" s="740"/>
      <c r="G186" s="834">
        <v>0</v>
      </c>
      <c r="H186" s="834"/>
      <c r="I186" s="834">
        <f t="shared" si="13"/>
        <v>0</v>
      </c>
      <c r="J186" s="834"/>
      <c r="K186" s="339"/>
      <c r="L186" s="339"/>
    </row>
    <row r="187" spans="1:14" ht="32.25" customHeight="1">
      <c r="A187" s="280"/>
      <c r="B187" s="835" t="s">
        <v>683</v>
      </c>
      <c r="C187" s="836"/>
      <c r="D187" s="837"/>
      <c r="E187" s="740">
        <v>0</v>
      </c>
      <c r="F187" s="740"/>
      <c r="G187" s="834">
        <v>500</v>
      </c>
      <c r="H187" s="834"/>
      <c r="I187" s="834">
        <f t="shared" si="13"/>
        <v>0</v>
      </c>
      <c r="J187" s="834"/>
      <c r="K187" s="359">
        <f>I187</f>
        <v>0</v>
      </c>
      <c r="L187" s="359">
        <f>I187</f>
        <v>0</v>
      </c>
    </row>
    <row r="188" spans="1:14" s="322" customFormat="1" ht="33" customHeight="1">
      <c r="A188" s="283">
        <v>4</v>
      </c>
      <c r="B188" s="793" t="s">
        <v>684</v>
      </c>
      <c r="C188" s="794"/>
      <c r="D188" s="795"/>
      <c r="E188" s="775">
        <v>0</v>
      </c>
      <c r="F188" s="775"/>
      <c r="G188" s="773">
        <v>0</v>
      </c>
      <c r="H188" s="773"/>
      <c r="I188" s="773">
        <f>I189+I190+I191</f>
        <v>0</v>
      </c>
      <c r="J188" s="773"/>
      <c r="K188" s="354">
        <f>K189+K190+K191</f>
        <v>0</v>
      </c>
      <c r="L188" s="354">
        <f>L189+L190+L191</f>
        <v>0</v>
      </c>
      <c r="M188" s="332"/>
      <c r="N188" s="332"/>
    </row>
    <row r="189" spans="1:14" ht="15" customHeight="1">
      <c r="A189" s="280"/>
      <c r="B189" s="835" t="s">
        <v>685</v>
      </c>
      <c r="C189" s="836"/>
      <c r="D189" s="837"/>
      <c r="E189" s="740">
        <v>0</v>
      </c>
      <c r="F189" s="740"/>
      <c r="G189" s="834">
        <v>0</v>
      </c>
      <c r="H189" s="834"/>
      <c r="I189" s="834">
        <f t="shared" si="13"/>
        <v>0</v>
      </c>
      <c r="J189" s="834"/>
      <c r="K189" s="339"/>
      <c r="L189" s="339"/>
    </row>
    <row r="190" spans="1:14">
      <c r="A190" s="280"/>
      <c r="B190" s="770"/>
      <c r="C190" s="771"/>
      <c r="D190" s="772"/>
      <c r="E190" s="740">
        <v>0</v>
      </c>
      <c r="F190" s="740"/>
      <c r="G190" s="834">
        <v>0</v>
      </c>
      <c r="H190" s="834"/>
      <c r="I190" s="834">
        <f t="shared" si="13"/>
        <v>0</v>
      </c>
      <c r="J190" s="834"/>
      <c r="K190" s="339"/>
      <c r="L190" s="339"/>
    </row>
    <row r="191" spans="1:14">
      <c r="A191" s="280"/>
      <c r="B191" s="770"/>
      <c r="C191" s="771"/>
      <c r="D191" s="772"/>
      <c r="E191" s="740">
        <v>0</v>
      </c>
      <c r="F191" s="740"/>
      <c r="G191" s="834">
        <v>0</v>
      </c>
      <c r="H191" s="834"/>
      <c r="I191" s="834">
        <f t="shared" si="13"/>
        <v>0</v>
      </c>
      <c r="J191" s="834"/>
      <c r="K191" s="339"/>
      <c r="L191" s="339"/>
    </row>
    <row r="192" spans="1:14">
      <c r="A192" s="283"/>
      <c r="B192" s="793" t="s">
        <v>573</v>
      </c>
      <c r="C192" s="794"/>
      <c r="D192" s="795"/>
      <c r="E192" s="775"/>
      <c r="F192" s="775"/>
      <c r="G192" s="775"/>
      <c r="H192" s="775"/>
      <c r="I192" s="773">
        <f>I177+I182+I185+I188</f>
        <v>0</v>
      </c>
      <c r="J192" s="775"/>
      <c r="K192" s="355">
        <f>K177+K182+K185+K188</f>
        <v>0</v>
      </c>
      <c r="L192" s="355">
        <f>L177+L182+L185+L188</f>
        <v>0</v>
      </c>
    </row>
    <row r="193" spans="1:14">
      <c r="A193" s="284"/>
      <c r="B193" s="255"/>
      <c r="C193" s="255"/>
      <c r="D193" s="255"/>
      <c r="E193" s="284"/>
      <c r="F193" s="284"/>
      <c r="G193" s="284"/>
      <c r="H193" s="284"/>
      <c r="I193" s="317"/>
      <c r="J193" s="284"/>
      <c r="K193" s="356"/>
      <c r="L193" s="356"/>
    </row>
    <row r="194" spans="1:14" ht="30" customHeight="1">
      <c r="A194" s="849" t="s">
        <v>700</v>
      </c>
      <c r="B194" s="849"/>
      <c r="C194" s="849"/>
      <c r="D194" s="849"/>
      <c r="E194" s="849"/>
      <c r="F194" s="849"/>
      <c r="G194" s="849"/>
      <c r="H194" s="849"/>
      <c r="I194" s="849"/>
      <c r="J194" s="849"/>
      <c r="K194" s="849"/>
      <c r="L194" s="849"/>
    </row>
    <row r="195" spans="1:14">
      <c r="A195" s="276"/>
      <c r="B195" s="276"/>
      <c r="C195" s="276"/>
      <c r="D195" s="276"/>
      <c r="E195" s="276"/>
      <c r="F195" s="238"/>
      <c r="G195" s="238"/>
      <c r="H195" s="238"/>
      <c r="I195" s="238"/>
      <c r="J195" s="353">
        <v>2020</v>
      </c>
      <c r="K195" s="335">
        <v>2021</v>
      </c>
      <c r="L195" s="335">
        <v>2022</v>
      </c>
    </row>
    <row r="196" spans="1:14" ht="33" customHeight="1">
      <c r="A196" s="280" t="s">
        <v>572</v>
      </c>
      <c r="B196" s="740" t="s">
        <v>575</v>
      </c>
      <c r="C196" s="740"/>
      <c r="D196" s="740"/>
      <c r="E196" s="740" t="s">
        <v>607</v>
      </c>
      <c r="F196" s="740"/>
      <c r="G196" s="735" t="s">
        <v>608</v>
      </c>
      <c r="H196" s="737"/>
      <c r="I196" s="740" t="s">
        <v>689</v>
      </c>
      <c r="J196" s="740"/>
      <c r="K196" s="339" t="s">
        <v>694</v>
      </c>
      <c r="L196" s="339" t="s">
        <v>694</v>
      </c>
    </row>
    <row r="197" spans="1:14">
      <c r="A197" s="280">
        <v>1</v>
      </c>
      <c r="B197" s="735">
        <v>2</v>
      </c>
      <c r="C197" s="736"/>
      <c r="D197" s="737"/>
      <c r="E197" s="735">
        <v>3</v>
      </c>
      <c r="F197" s="737"/>
      <c r="G197" s="735">
        <v>4</v>
      </c>
      <c r="H197" s="737"/>
      <c r="I197" s="735">
        <v>5</v>
      </c>
      <c r="J197" s="737"/>
      <c r="K197" s="339">
        <v>6</v>
      </c>
      <c r="L197" s="339">
        <v>7</v>
      </c>
    </row>
    <row r="198" spans="1:14" s="322" customFormat="1" ht="32.25" customHeight="1">
      <c r="A198" s="280">
        <v>1</v>
      </c>
      <c r="B198" s="770" t="s">
        <v>701</v>
      </c>
      <c r="C198" s="771"/>
      <c r="D198" s="772"/>
      <c r="E198" s="740"/>
      <c r="F198" s="740"/>
      <c r="G198" s="834">
        <v>0</v>
      </c>
      <c r="H198" s="834"/>
      <c r="I198" s="834">
        <v>0</v>
      </c>
      <c r="J198" s="834"/>
      <c r="K198" s="359">
        <v>0</v>
      </c>
      <c r="L198" s="359">
        <v>0</v>
      </c>
      <c r="M198" s="332"/>
      <c r="N198" s="332"/>
    </row>
    <row r="199" spans="1:14" ht="14.25" customHeight="1">
      <c r="A199" s="280">
        <f>A198+1</f>
        <v>2</v>
      </c>
      <c r="B199" s="770" t="s">
        <v>543</v>
      </c>
      <c r="C199" s="771"/>
      <c r="D199" s="772"/>
      <c r="E199" s="740"/>
      <c r="F199" s="740"/>
      <c r="G199" s="834">
        <v>0</v>
      </c>
      <c r="H199" s="834"/>
      <c r="I199" s="834">
        <v>0</v>
      </c>
      <c r="J199" s="834"/>
      <c r="K199" s="359">
        <v>0</v>
      </c>
      <c r="L199" s="359">
        <v>0</v>
      </c>
    </row>
    <row r="200" spans="1:14">
      <c r="A200" s="280">
        <f t="shared" ref="A200:A201" si="14">A199+1</f>
        <v>3</v>
      </c>
      <c r="B200" s="770" t="s">
        <v>546</v>
      </c>
      <c r="C200" s="771"/>
      <c r="D200" s="772"/>
      <c r="E200" s="740"/>
      <c r="F200" s="740"/>
      <c r="G200" s="834">
        <v>0</v>
      </c>
      <c r="H200" s="834"/>
      <c r="I200" s="834">
        <v>0</v>
      </c>
      <c r="J200" s="834"/>
      <c r="K200" s="359">
        <v>0</v>
      </c>
      <c r="L200" s="359">
        <v>0</v>
      </c>
    </row>
    <row r="201" spans="1:14">
      <c r="A201" s="280">
        <f t="shared" si="14"/>
        <v>4</v>
      </c>
      <c r="B201" s="770" t="s">
        <v>361</v>
      </c>
      <c r="C201" s="771"/>
      <c r="D201" s="772"/>
      <c r="E201" s="740">
        <v>2</v>
      </c>
      <c r="F201" s="740"/>
      <c r="G201" s="834">
        <v>0</v>
      </c>
      <c r="H201" s="834"/>
      <c r="I201" s="834">
        <f>E201*G201</f>
        <v>0</v>
      </c>
      <c r="J201" s="834"/>
      <c r="K201" s="359">
        <f>I201</f>
        <v>0</v>
      </c>
      <c r="L201" s="359">
        <f>I201</f>
        <v>0</v>
      </c>
    </row>
    <row r="202" spans="1:14">
      <c r="A202" s="280">
        <v>6</v>
      </c>
      <c r="B202" s="770" t="s">
        <v>732</v>
      </c>
      <c r="C202" s="771"/>
      <c r="D202" s="772"/>
      <c r="E202" s="740">
        <v>2</v>
      </c>
      <c r="F202" s="740"/>
      <c r="G202" s="834">
        <v>0</v>
      </c>
      <c r="H202" s="834"/>
      <c r="I202" s="834">
        <f>E202*G202</f>
        <v>0</v>
      </c>
      <c r="J202" s="834"/>
      <c r="K202" s="359">
        <f>I202</f>
        <v>0</v>
      </c>
      <c r="L202" s="359">
        <f>I202</f>
        <v>0</v>
      </c>
    </row>
    <row r="203" spans="1:14" ht="30.75" customHeight="1">
      <c r="A203" s="280">
        <v>7</v>
      </c>
      <c r="B203" s="770" t="s">
        <v>702</v>
      </c>
      <c r="C203" s="771"/>
      <c r="D203" s="772"/>
      <c r="E203" s="740"/>
      <c r="F203" s="740"/>
      <c r="G203" s="834">
        <v>0</v>
      </c>
      <c r="H203" s="834"/>
      <c r="I203" s="834">
        <v>0</v>
      </c>
      <c r="J203" s="834"/>
      <c r="K203" s="339">
        <v>0</v>
      </c>
      <c r="L203" s="339">
        <v>0</v>
      </c>
    </row>
    <row r="204" spans="1:14" s="322" customFormat="1" ht="15" customHeight="1">
      <c r="A204" s="280">
        <v>8</v>
      </c>
      <c r="B204" s="770" t="s">
        <v>703</v>
      </c>
      <c r="C204" s="771"/>
      <c r="D204" s="772"/>
      <c r="E204" s="740">
        <v>1</v>
      </c>
      <c r="F204" s="740"/>
      <c r="G204" s="834">
        <v>0</v>
      </c>
      <c r="H204" s="834"/>
      <c r="I204" s="834">
        <v>0</v>
      </c>
      <c r="J204" s="834"/>
      <c r="K204" s="339">
        <v>0</v>
      </c>
      <c r="L204" s="339">
        <v>0</v>
      </c>
      <c r="M204" s="332"/>
      <c r="N204" s="332"/>
    </row>
    <row r="205" spans="1:14" ht="15" customHeight="1">
      <c r="A205" s="280">
        <v>9</v>
      </c>
      <c r="B205" s="770" t="s">
        <v>734</v>
      </c>
      <c r="C205" s="771"/>
      <c r="D205" s="772"/>
      <c r="E205" s="740">
        <v>2</v>
      </c>
      <c r="F205" s="740"/>
      <c r="G205" s="834">
        <v>5000</v>
      </c>
      <c r="H205" s="834"/>
      <c r="I205" s="834">
        <v>10000</v>
      </c>
      <c r="J205" s="834"/>
      <c r="K205" s="339">
        <v>10000</v>
      </c>
      <c r="L205" s="339">
        <v>10000</v>
      </c>
    </row>
    <row r="206" spans="1:14">
      <c r="A206" s="280">
        <v>10</v>
      </c>
      <c r="B206" s="770" t="s">
        <v>364</v>
      </c>
      <c r="C206" s="771"/>
      <c r="D206" s="772"/>
      <c r="E206" s="740"/>
      <c r="F206" s="740"/>
      <c r="G206" s="834"/>
      <c r="H206" s="834"/>
      <c r="I206" s="834"/>
      <c r="J206" s="834"/>
      <c r="K206" s="339"/>
      <c r="L206" s="339"/>
    </row>
    <row r="207" spans="1:14">
      <c r="A207" s="280">
        <v>11</v>
      </c>
      <c r="B207" s="770"/>
      <c r="C207" s="771"/>
      <c r="D207" s="772"/>
      <c r="E207" s="740"/>
      <c r="F207" s="740"/>
      <c r="G207" s="834"/>
      <c r="H207" s="834"/>
      <c r="I207" s="834"/>
      <c r="J207" s="834"/>
      <c r="K207" s="339"/>
      <c r="L207" s="339"/>
    </row>
    <row r="208" spans="1:14">
      <c r="A208" s="283"/>
      <c r="B208" s="793" t="s">
        <v>573</v>
      </c>
      <c r="C208" s="794"/>
      <c r="D208" s="795"/>
      <c r="E208" s="775"/>
      <c r="F208" s="775"/>
      <c r="G208" s="775"/>
      <c r="H208" s="775"/>
      <c r="I208" s="773">
        <f>I198+I199+I200+I201+I202+I203+I204+I205+I206+I207</f>
        <v>10000</v>
      </c>
      <c r="J208" s="775"/>
      <c r="K208" s="357">
        <f>K198+K199+K200+K201+K202+K203+K204+K205+K206+K207</f>
        <v>10000</v>
      </c>
      <c r="L208" s="357">
        <f>L198+L199+L200+L201+L202+L203+L204+L205+L206+L207</f>
        <v>10000</v>
      </c>
    </row>
    <row r="209" spans="1:12" ht="13.5" customHeight="1">
      <c r="A209" s="276"/>
      <c r="B209" s="276"/>
      <c r="C209" s="276"/>
      <c r="D209" s="276"/>
      <c r="E209" s="276"/>
      <c r="F209" s="238"/>
      <c r="G209" s="238"/>
      <c r="H209" s="238"/>
      <c r="I209" s="238"/>
      <c r="J209" s="251"/>
    </row>
    <row r="210" spans="1:12" hidden="1">
      <c r="A210" s="276"/>
      <c r="B210" s="276"/>
      <c r="C210" s="276"/>
      <c r="D210" s="276"/>
      <c r="E210" s="276"/>
      <c r="F210" s="238"/>
      <c r="G210" s="238"/>
      <c r="H210" s="238"/>
      <c r="I210" s="238"/>
      <c r="J210" s="251"/>
    </row>
    <row r="211" spans="1:12" ht="15.75">
      <c r="A211" s="847" t="s">
        <v>704</v>
      </c>
      <c r="B211" s="847"/>
      <c r="C211" s="847"/>
      <c r="D211" s="847"/>
      <c r="E211" s="847"/>
      <c r="F211" s="847"/>
      <c r="G211" s="847"/>
      <c r="H211" s="847"/>
      <c r="I211" s="847"/>
      <c r="J211" s="847"/>
      <c r="K211" s="847"/>
      <c r="L211" s="847"/>
    </row>
    <row r="212" spans="1:12" ht="15.75">
      <c r="A212" s="833"/>
      <c r="B212" s="833"/>
      <c r="C212" s="833"/>
      <c r="D212" s="833"/>
      <c r="E212" s="833"/>
      <c r="F212" s="238"/>
      <c r="G212" s="238"/>
      <c r="H212" s="238"/>
      <c r="I212" s="238"/>
      <c r="J212" s="353">
        <v>2020</v>
      </c>
      <c r="K212" s="335">
        <v>2021</v>
      </c>
      <c r="L212" s="335">
        <v>2022</v>
      </c>
    </row>
    <row r="213" spans="1:12" ht="38.25">
      <c r="A213" s="282" t="s">
        <v>572</v>
      </c>
      <c r="B213" s="792" t="s">
        <v>575</v>
      </c>
      <c r="C213" s="792"/>
      <c r="D213" s="792"/>
      <c r="E213" s="792"/>
      <c r="F213" s="792"/>
      <c r="G213" s="282" t="s">
        <v>708</v>
      </c>
      <c r="H213" s="282" t="s">
        <v>709</v>
      </c>
      <c r="I213" s="792" t="s">
        <v>689</v>
      </c>
      <c r="J213" s="792"/>
      <c r="K213" s="334" t="s">
        <v>689</v>
      </c>
      <c r="L213" s="334" t="s">
        <v>689</v>
      </c>
    </row>
    <row r="214" spans="1:12">
      <c r="A214" s="280">
        <v>1</v>
      </c>
      <c r="B214" s="740">
        <v>2</v>
      </c>
      <c r="C214" s="740"/>
      <c r="D214" s="740"/>
      <c r="E214" s="740"/>
      <c r="F214" s="740"/>
      <c r="G214" s="280">
        <v>3</v>
      </c>
      <c r="H214" s="280">
        <v>4</v>
      </c>
      <c r="I214" s="740">
        <v>5</v>
      </c>
      <c r="J214" s="740"/>
      <c r="K214" s="330">
        <v>6</v>
      </c>
      <c r="L214" s="330">
        <v>7</v>
      </c>
    </row>
    <row r="215" spans="1:12">
      <c r="A215" s="280">
        <v>1</v>
      </c>
      <c r="B215" s="774" t="s">
        <v>706</v>
      </c>
      <c r="C215" s="774"/>
      <c r="D215" s="774"/>
      <c r="E215" s="774"/>
      <c r="F215" s="774"/>
      <c r="G215" s="281">
        <v>0</v>
      </c>
      <c r="H215" s="281"/>
      <c r="I215" s="831">
        <f>I217+I218</f>
        <v>185000</v>
      </c>
      <c r="J215" s="831"/>
      <c r="K215" s="377">
        <f>I215</f>
        <v>185000</v>
      </c>
      <c r="L215" s="377">
        <f>I215</f>
        <v>185000</v>
      </c>
    </row>
    <row r="216" spans="1:12">
      <c r="A216" s="280"/>
      <c r="B216" s="832" t="s">
        <v>707</v>
      </c>
      <c r="C216" s="832"/>
      <c r="D216" s="832"/>
      <c r="E216" s="832"/>
      <c r="F216" s="832"/>
      <c r="G216" s="290"/>
      <c r="H216" s="290"/>
      <c r="I216" s="801"/>
      <c r="J216" s="801"/>
      <c r="K216" s="336"/>
      <c r="L216" s="336"/>
    </row>
    <row r="217" spans="1:12">
      <c r="A217" s="280"/>
      <c r="B217" s="832" t="s">
        <v>739</v>
      </c>
      <c r="C217" s="832"/>
      <c r="D217" s="832"/>
      <c r="E217" s="832"/>
      <c r="F217" s="832"/>
      <c r="G217" s="290">
        <v>1</v>
      </c>
      <c r="H217" s="290">
        <v>35000</v>
      </c>
      <c r="I217" s="801">
        <f>G217*H217</f>
        <v>35000</v>
      </c>
      <c r="J217" s="801"/>
      <c r="K217" s="336">
        <f t="shared" ref="K217:K218" si="15">I217</f>
        <v>35000</v>
      </c>
      <c r="L217" s="336">
        <f t="shared" ref="L217:L218" si="16">I217</f>
        <v>35000</v>
      </c>
    </row>
    <row r="218" spans="1:12">
      <c r="A218" s="280"/>
      <c r="B218" s="832" t="s">
        <v>442</v>
      </c>
      <c r="C218" s="832"/>
      <c r="D218" s="832"/>
      <c r="E218" s="832"/>
      <c r="F218" s="832"/>
      <c r="G218" s="290">
        <v>30</v>
      </c>
      <c r="H218" s="290">
        <v>5000</v>
      </c>
      <c r="I218" s="801">
        <f>G218*H218</f>
        <v>150000</v>
      </c>
      <c r="J218" s="801"/>
      <c r="K218" s="336">
        <f t="shared" si="15"/>
        <v>150000</v>
      </c>
      <c r="L218" s="336">
        <f t="shared" si="16"/>
        <v>150000</v>
      </c>
    </row>
    <row r="219" spans="1:12">
      <c r="A219" s="283"/>
      <c r="B219" s="774" t="s">
        <v>573</v>
      </c>
      <c r="C219" s="774"/>
      <c r="D219" s="774"/>
      <c r="E219" s="774"/>
      <c r="F219" s="774"/>
      <c r="G219" s="264" t="s">
        <v>574</v>
      </c>
      <c r="H219" s="264" t="s">
        <v>574</v>
      </c>
      <c r="I219" s="831">
        <f>I215</f>
        <v>185000</v>
      </c>
      <c r="J219" s="831"/>
      <c r="K219" s="357">
        <f>K215</f>
        <v>185000</v>
      </c>
      <c r="L219" s="286">
        <f>L215</f>
        <v>185000</v>
      </c>
    </row>
    <row r="220" spans="1:12" ht="7.5" customHeight="1">
      <c r="A220" s="75"/>
      <c r="B220" s="75"/>
      <c r="C220" s="75"/>
      <c r="D220" s="75"/>
      <c r="E220" s="75"/>
      <c r="F220" s="238"/>
      <c r="G220" s="238"/>
      <c r="H220" s="238"/>
      <c r="I220" s="238"/>
      <c r="J220" s="238"/>
    </row>
    <row r="221" spans="1:12" ht="15.75">
      <c r="A221" s="847" t="s">
        <v>705</v>
      </c>
      <c r="B221" s="847"/>
      <c r="C221" s="847"/>
      <c r="D221" s="847"/>
      <c r="E221" s="847"/>
      <c r="F221" s="847"/>
      <c r="G221" s="847"/>
      <c r="H221" s="847"/>
      <c r="I221" s="847"/>
      <c r="J221" s="847"/>
      <c r="K221" s="847"/>
      <c r="L221" s="847"/>
    </row>
    <row r="222" spans="1:12" ht="15.75">
      <c r="A222" s="833"/>
      <c r="B222" s="833"/>
      <c r="C222" s="833"/>
      <c r="D222" s="833"/>
      <c r="E222" s="833"/>
      <c r="F222" s="238"/>
      <c r="G222" s="238"/>
      <c r="H222" s="238"/>
      <c r="I222" s="238"/>
      <c r="J222" s="353">
        <v>2020</v>
      </c>
      <c r="K222" s="335">
        <v>2021</v>
      </c>
      <c r="L222" s="335">
        <v>2022</v>
      </c>
    </row>
    <row r="223" spans="1:12" ht="38.25">
      <c r="A223" s="282" t="s">
        <v>572</v>
      </c>
      <c r="B223" s="792" t="s">
        <v>575</v>
      </c>
      <c r="C223" s="792"/>
      <c r="D223" s="792"/>
      <c r="E223" s="792"/>
      <c r="F223" s="792"/>
      <c r="G223" s="282" t="s">
        <v>607</v>
      </c>
      <c r="H223" s="282" t="s">
        <v>609</v>
      </c>
      <c r="I223" s="792" t="s">
        <v>601</v>
      </c>
      <c r="J223" s="792"/>
      <c r="K223" s="334" t="s">
        <v>689</v>
      </c>
      <c r="L223" s="334" t="s">
        <v>689</v>
      </c>
    </row>
    <row r="224" spans="1:12">
      <c r="A224" s="280">
        <v>1</v>
      </c>
      <c r="B224" s="740">
        <v>2</v>
      </c>
      <c r="C224" s="740"/>
      <c r="D224" s="740"/>
      <c r="E224" s="740"/>
      <c r="F224" s="740"/>
      <c r="G224" s="280">
        <v>3</v>
      </c>
      <c r="H224" s="280">
        <v>4</v>
      </c>
      <c r="I224" s="740">
        <v>5</v>
      </c>
      <c r="J224" s="740"/>
      <c r="K224" s="330">
        <v>6</v>
      </c>
      <c r="L224" s="330">
        <v>7</v>
      </c>
    </row>
    <row r="225" spans="1:12">
      <c r="A225" s="280">
        <v>1</v>
      </c>
      <c r="B225" s="774" t="s">
        <v>710</v>
      </c>
      <c r="C225" s="774"/>
      <c r="D225" s="774"/>
      <c r="E225" s="774"/>
      <c r="F225" s="774"/>
      <c r="G225" s="281" t="s">
        <v>9</v>
      </c>
      <c r="H225" s="281" t="s">
        <v>9</v>
      </c>
      <c r="I225" s="831">
        <f>I227+I228+I229</f>
        <v>69000</v>
      </c>
      <c r="J225" s="831"/>
      <c r="K225" s="377">
        <f>I225</f>
        <v>69000</v>
      </c>
      <c r="L225" s="377">
        <f>I225</f>
        <v>69000</v>
      </c>
    </row>
    <row r="226" spans="1:12">
      <c r="A226" s="280"/>
      <c r="B226" s="832" t="s">
        <v>711</v>
      </c>
      <c r="C226" s="832"/>
      <c r="D226" s="832"/>
      <c r="E226" s="832"/>
      <c r="F226" s="832"/>
      <c r="G226" s="290"/>
      <c r="H226" s="290"/>
      <c r="I226" s="801"/>
      <c r="J226" s="801"/>
      <c r="K226" s="336">
        <f t="shared" ref="K226:K229" si="17">I226</f>
        <v>0</v>
      </c>
      <c r="L226" s="336">
        <f t="shared" ref="L226:L229" si="18">I226</f>
        <v>0</v>
      </c>
    </row>
    <row r="227" spans="1:12">
      <c r="A227" s="280"/>
      <c r="B227" s="832" t="s">
        <v>736</v>
      </c>
      <c r="C227" s="832"/>
      <c r="D227" s="832"/>
      <c r="E227" s="832"/>
      <c r="F227" s="832"/>
      <c r="G227" s="290">
        <v>30</v>
      </c>
      <c r="H227" s="290">
        <v>1000</v>
      </c>
      <c r="I227" s="801">
        <f t="shared" ref="I227:I228" si="19">G227*H227</f>
        <v>30000</v>
      </c>
      <c r="J227" s="801"/>
      <c r="K227" s="336">
        <f t="shared" si="17"/>
        <v>30000</v>
      </c>
      <c r="L227" s="336">
        <f t="shared" si="18"/>
        <v>30000</v>
      </c>
    </row>
    <row r="228" spans="1:12">
      <c r="A228" s="280"/>
      <c r="B228" s="832" t="s">
        <v>737</v>
      </c>
      <c r="C228" s="832"/>
      <c r="D228" s="832"/>
      <c r="E228" s="832"/>
      <c r="F228" s="832"/>
      <c r="G228" s="290">
        <v>40</v>
      </c>
      <c r="H228" s="290">
        <v>600</v>
      </c>
      <c r="I228" s="801">
        <f t="shared" si="19"/>
        <v>24000</v>
      </c>
      <c r="J228" s="801"/>
      <c r="K228" s="336">
        <f t="shared" si="17"/>
        <v>24000</v>
      </c>
      <c r="L228" s="336">
        <f t="shared" si="18"/>
        <v>24000</v>
      </c>
    </row>
    <row r="229" spans="1:12">
      <c r="A229" s="280"/>
      <c r="B229" s="832" t="s">
        <v>738</v>
      </c>
      <c r="C229" s="832"/>
      <c r="D229" s="832"/>
      <c r="E229" s="832"/>
      <c r="F229" s="832"/>
      <c r="G229" s="290">
        <v>50</v>
      </c>
      <c r="H229" s="290">
        <v>300</v>
      </c>
      <c r="I229" s="801">
        <f>G229*H229</f>
        <v>15000</v>
      </c>
      <c r="J229" s="801"/>
      <c r="K229" s="336">
        <f t="shared" si="17"/>
        <v>15000</v>
      </c>
      <c r="L229" s="336">
        <f t="shared" si="18"/>
        <v>15000</v>
      </c>
    </row>
    <row r="230" spans="1:12">
      <c r="A230" s="283"/>
      <c r="B230" s="774" t="s">
        <v>573</v>
      </c>
      <c r="C230" s="774"/>
      <c r="D230" s="774"/>
      <c r="E230" s="774"/>
      <c r="F230" s="774"/>
      <c r="G230" s="264" t="s">
        <v>574</v>
      </c>
      <c r="H230" s="264" t="s">
        <v>574</v>
      </c>
      <c r="I230" s="831">
        <f>I225</f>
        <v>69000</v>
      </c>
      <c r="J230" s="831"/>
      <c r="K230" s="357">
        <f>K225</f>
        <v>69000</v>
      </c>
      <c r="L230" s="286">
        <f>L225</f>
        <v>69000</v>
      </c>
    </row>
    <row r="231" spans="1:12">
      <c r="A231" s="75"/>
      <c r="B231" s="75"/>
      <c r="C231" s="75"/>
      <c r="D231" s="75"/>
      <c r="E231" s="75"/>
      <c r="F231" s="238"/>
      <c r="G231" s="238"/>
      <c r="H231" s="238"/>
      <c r="I231" s="238"/>
      <c r="J231" s="238"/>
    </row>
    <row r="232" spans="1:12" ht="4.5" customHeight="1"/>
    <row r="233" spans="1:12">
      <c r="A233" s="276"/>
      <c r="B233" s="265" t="s">
        <v>610</v>
      </c>
      <c r="C233" s="266"/>
      <c r="E233" s="276"/>
      <c r="F233" s="276"/>
      <c r="G233" s="266" t="s">
        <v>611</v>
      </c>
      <c r="H233" s="276"/>
      <c r="I233" s="232"/>
      <c r="J233" s="232"/>
    </row>
    <row r="234" spans="1:12">
      <c r="A234" s="276"/>
      <c r="B234" s="266"/>
      <c r="C234" s="266"/>
      <c r="E234" s="276"/>
      <c r="F234" s="276"/>
      <c r="G234" s="266"/>
      <c r="H234" s="276"/>
      <c r="I234" s="276"/>
      <c r="J234" s="232"/>
    </row>
    <row r="235" spans="1:12">
      <c r="A235" s="276"/>
      <c r="B235" s="266" t="s">
        <v>612</v>
      </c>
      <c r="C235" s="266"/>
      <c r="E235" s="276"/>
      <c r="F235" s="276"/>
      <c r="G235" s="266" t="s">
        <v>613</v>
      </c>
      <c r="H235" s="276"/>
      <c r="I235" s="276"/>
      <c r="J235" s="232"/>
    </row>
  </sheetData>
  <mergeCells count="549">
    <mergeCell ref="B229:F229"/>
    <mergeCell ref="I229:J229"/>
    <mergeCell ref="B227:F227"/>
    <mergeCell ref="I227:J227"/>
    <mergeCell ref="B228:F228"/>
    <mergeCell ref="I228:J228"/>
    <mergeCell ref="B230:F230"/>
    <mergeCell ref="I230:J230"/>
    <mergeCell ref="B224:F224"/>
    <mergeCell ref="I224:J224"/>
    <mergeCell ref="B225:F225"/>
    <mergeCell ref="I225:J225"/>
    <mergeCell ref="B226:F226"/>
    <mergeCell ref="I226:J226"/>
    <mergeCell ref="B219:F219"/>
    <mergeCell ref="I219:J219"/>
    <mergeCell ref="A221:L221"/>
    <mergeCell ref="A222:E222"/>
    <mergeCell ref="B223:F223"/>
    <mergeCell ref="I223:J223"/>
    <mergeCell ref="B216:F216"/>
    <mergeCell ref="I216:J216"/>
    <mergeCell ref="B217:F217"/>
    <mergeCell ref="I217:J217"/>
    <mergeCell ref="B218:F218"/>
    <mergeCell ref="I218:J218"/>
    <mergeCell ref="B213:F213"/>
    <mergeCell ref="I213:J213"/>
    <mergeCell ref="B214:F214"/>
    <mergeCell ref="I214:J214"/>
    <mergeCell ref="B215:F215"/>
    <mergeCell ref="I215:J215"/>
    <mergeCell ref="B208:D208"/>
    <mergeCell ref="E208:F208"/>
    <mergeCell ref="G208:H208"/>
    <mergeCell ref="I208:J208"/>
    <mergeCell ref="A211:L211"/>
    <mergeCell ref="A212:E212"/>
    <mergeCell ref="B206:D206"/>
    <mergeCell ref="E206:F206"/>
    <mergeCell ref="G206:H206"/>
    <mergeCell ref="I206:J206"/>
    <mergeCell ref="B207:D207"/>
    <mergeCell ref="E207:F207"/>
    <mergeCell ref="G207:H207"/>
    <mergeCell ref="I207:J207"/>
    <mergeCell ref="B204:D204"/>
    <mergeCell ref="E204:F204"/>
    <mergeCell ref="G204:H204"/>
    <mergeCell ref="I204:J204"/>
    <mergeCell ref="B205:D205"/>
    <mergeCell ref="E205:F205"/>
    <mergeCell ref="G205:H205"/>
    <mergeCell ref="I205:J205"/>
    <mergeCell ref="B202:D202"/>
    <mergeCell ref="E202:F202"/>
    <mergeCell ref="G202:H202"/>
    <mergeCell ref="I202:J202"/>
    <mergeCell ref="B203:D203"/>
    <mergeCell ref="E203:F203"/>
    <mergeCell ref="G203:H203"/>
    <mergeCell ref="I203:J203"/>
    <mergeCell ref="B200:D200"/>
    <mergeCell ref="E200:F200"/>
    <mergeCell ref="G200:H200"/>
    <mergeCell ref="I200:J200"/>
    <mergeCell ref="B201:D201"/>
    <mergeCell ref="E201:F201"/>
    <mergeCell ref="G201:H201"/>
    <mergeCell ref="I201:J201"/>
    <mergeCell ref="B198:D198"/>
    <mergeCell ref="E198:F198"/>
    <mergeCell ref="G198:H198"/>
    <mergeCell ref="I198:J198"/>
    <mergeCell ref="B199:D199"/>
    <mergeCell ref="E199:F199"/>
    <mergeCell ref="G199:H199"/>
    <mergeCell ref="I199:J199"/>
    <mergeCell ref="A194:L194"/>
    <mergeCell ref="B196:D196"/>
    <mergeCell ref="E196:F196"/>
    <mergeCell ref="G196:H196"/>
    <mergeCell ref="I196:J196"/>
    <mergeCell ref="B197:D197"/>
    <mergeCell ref="E197:F197"/>
    <mergeCell ref="G197:H197"/>
    <mergeCell ref="I197:J197"/>
    <mergeCell ref="B191:D191"/>
    <mergeCell ref="E191:F191"/>
    <mergeCell ref="G191:H191"/>
    <mergeCell ref="I191:J191"/>
    <mergeCell ref="B192:D192"/>
    <mergeCell ref="E192:F192"/>
    <mergeCell ref="G192:H192"/>
    <mergeCell ref="I192:J192"/>
    <mergeCell ref="B189:D189"/>
    <mergeCell ref="E189:F189"/>
    <mergeCell ref="G189:H189"/>
    <mergeCell ref="I189:J189"/>
    <mergeCell ref="B190:D190"/>
    <mergeCell ref="E190:F190"/>
    <mergeCell ref="G190:H190"/>
    <mergeCell ref="I190:J190"/>
    <mergeCell ref="B187:D187"/>
    <mergeCell ref="E187:F187"/>
    <mergeCell ref="G187:H187"/>
    <mergeCell ref="I187:J187"/>
    <mergeCell ref="B188:D188"/>
    <mergeCell ref="E188:F188"/>
    <mergeCell ref="G188:H188"/>
    <mergeCell ref="I188:J188"/>
    <mergeCell ref="B185:D185"/>
    <mergeCell ref="E185:F185"/>
    <mergeCell ref="G185:H185"/>
    <mergeCell ref="I185:J185"/>
    <mergeCell ref="B186:D186"/>
    <mergeCell ref="E186:F186"/>
    <mergeCell ref="G186:H186"/>
    <mergeCell ref="I186:J186"/>
    <mergeCell ref="B183:D183"/>
    <mergeCell ref="E183:F183"/>
    <mergeCell ref="G183:H183"/>
    <mergeCell ref="I183:J183"/>
    <mergeCell ref="B184:D184"/>
    <mergeCell ref="E184:F184"/>
    <mergeCell ref="G184:H184"/>
    <mergeCell ref="I184:J184"/>
    <mergeCell ref="B181:D181"/>
    <mergeCell ref="E181:F181"/>
    <mergeCell ref="G181:H181"/>
    <mergeCell ref="I181:J181"/>
    <mergeCell ref="B182:D182"/>
    <mergeCell ref="E182:F182"/>
    <mergeCell ref="G182:H182"/>
    <mergeCell ref="I182:J182"/>
    <mergeCell ref="B179:D179"/>
    <mergeCell ref="E179:F179"/>
    <mergeCell ref="G179:H179"/>
    <mergeCell ref="I179:J179"/>
    <mergeCell ref="B180:D180"/>
    <mergeCell ref="E180:F180"/>
    <mergeCell ref="G180:H180"/>
    <mergeCell ref="I180:J180"/>
    <mergeCell ref="B177:D177"/>
    <mergeCell ref="E177:F177"/>
    <mergeCell ref="G177:H177"/>
    <mergeCell ref="I177:J177"/>
    <mergeCell ref="B178:D178"/>
    <mergeCell ref="E178:F178"/>
    <mergeCell ref="G178:H178"/>
    <mergeCell ref="I178:J178"/>
    <mergeCell ref="A173:L173"/>
    <mergeCell ref="B175:D175"/>
    <mergeCell ref="E175:F175"/>
    <mergeCell ref="G175:H175"/>
    <mergeCell ref="I175:J175"/>
    <mergeCell ref="B176:D176"/>
    <mergeCell ref="E176:F176"/>
    <mergeCell ref="G176:H176"/>
    <mergeCell ref="I176:J176"/>
    <mergeCell ref="B170:D170"/>
    <mergeCell ref="E170:F170"/>
    <mergeCell ref="G170:H170"/>
    <mergeCell ref="I170:J170"/>
    <mergeCell ref="B171:D171"/>
    <mergeCell ref="E171:F171"/>
    <mergeCell ref="G171:H171"/>
    <mergeCell ref="I171:J171"/>
    <mergeCell ref="B168:D168"/>
    <mergeCell ref="E168:F168"/>
    <mergeCell ref="G168:H168"/>
    <mergeCell ref="I168:J168"/>
    <mergeCell ref="B169:D169"/>
    <mergeCell ref="E169:F169"/>
    <mergeCell ref="G169:H169"/>
    <mergeCell ref="I169:J169"/>
    <mergeCell ref="B166:D166"/>
    <mergeCell ref="E166:F166"/>
    <mergeCell ref="G166:H166"/>
    <mergeCell ref="I166:J166"/>
    <mergeCell ref="B167:D167"/>
    <mergeCell ref="E167:F167"/>
    <mergeCell ref="G167:H167"/>
    <mergeCell ref="I167:J167"/>
    <mergeCell ref="B159:E159"/>
    <mergeCell ref="F159:G159"/>
    <mergeCell ref="B160:E160"/>
    <mergeCell ref="F160:G160"/>
    <mergeCell ref="A163:L163"/>
    <mergeCell ref="B165:D165"/>
    <mergeCell ref="E165:F165"/>
    <mergeCell ref="G165:H165"/>
    <mergeCell ref="I165:J165"/>
    <mergeCell ref="B156:E156"/>
    <mergeCell ref="F156:G156"/>
    <mergeCell ref="B157:E157"/>
    <mergeCell ref="F157:G157"/>
    <mergeCell ref="B158:E158"/>
    <mergeCell ref="F158:G158"/>
    <mergeCell ref="B153:E153"/>
    <mergeCell ref="F153:G153"/>
    <mergeCell ref="B154:E154"/>
    <mergeCell ref="F154:G154"/>
    <mergeCell ref="B155:E155"/>
    <mergeCell ref="F155:G155"/>
    <mergeCell ref="B150:E150"/>
    <mergeCell ref="F150:G150"/>
    <mergeCell ref="B151:E151"/>
    <mergeCell ref="F151:G151"/>
    <mergeCell ref="B152:E152"/>
    <mergeCell ref="F152:G152"/>
    <mergeCell ref="B147:E147"/>
    <mergeCell ref="F147:G147"/>
    <mergeCell ref="B148:E148"/>
    <mergeCell ref="F148:G148"/>
    <mergeCell ref="B149:E149"/>
    <mergeCell ref="F149:G149"/>
    <mergeCell ref="B144:E144"/>
    <mergeCell ref="F144:G144"/>
    <mergeCell ref="B145:E145"/>
    <mergeCell ref="F145:G145"/>
    <mergeCell ref="B146:E146"/>
    <mergeCell ref="F146:G146"/>
    <mergeCell ref="B139:D139"/>
    <mergeCell ref="E139:F139"/>
    <mergeCell ref="G139:H139"/>
    <mergeCell ref="A141:L141"/>
    <mergeCell ref="B143:E143"/>
    <mergeCell ref="F143:G143"/>
    <mergeCell ref="I139:J139"/>
    <mergeCell ref="B137:D137"/>
    <mergeCell ref="E137:F137"/>
    <mergeCell ref="G137:H137"/>
    <mergeCell ref="I137:J137"/>
    <mergeCell ref="B138:D138"/>
    <mergeCell ref="E138:F138"/>
    <mergeCell ref="G138:H138"/>
    <mergeCell ref="I138:J138"/>
    <mergeCell ref="B135:D135"/>
    <mergeCell ref="E135:F135"/>
    <mergeCell ref="G135:H135"/>
    <mergeCell ref="I135:J135"/>
    <mergeCell ref="B136:D136"/>
    <mergeCell ref="E136:F136"/>
    <mergeCell ref="G136:H136"/>
    <mergeCell ref="I136:J136"/>
    <mergeCell ref="B131:C131"/>
    <mergeCell ref="D131:E131"/>
    <mergeCell ref="G131:H131"/>
    <mergeCell ref="I131:J131"/>
    <mergeCell ref="B129:C129"/>
    <mergeCell ref="D129:E129"/>
    <mergeCell ref="G129:H129"/>
    <mergeCell ref="I129:J129"/>
    <mergeCell ref="A133:J133"/>
    <mergeCell ref="B127:C127"/>
    <mergeCell ref="D127:E127"/>
    <mergeCell ref="G127:H127"/>
    <mergeCell ref="I127:J127"/>
    <mergeCell ref="B128:C128"/>
    <mergeCell ref="D128:E128"/>
    <mergeCell ref="G128:H128"/>
    <mergeCell ref="I128:J128"/>
    <mergeCell ref="B130:C130"/>
    <mergeCell ref="D130:E130"/>
    <mergeCell ref="G130:H130"/>
    <mergeCell ref="I130:J130"/>
    <mergeCell ref="B125:C125"/>
    <mergeCell ref="D125:E125"/>
    <mergeCell ref="G125:H125"/>
    <mergeCell ref="I125:J125"/>
    <mergeCell ref="B126:C126"/>
    <mergeCell ref="D126:E126"/>
    <mergeCell ref="G126:H126"/>
    <mergeCell ref="I126:J126"/>
    <mergeCell ref="A117:L117"/>
    <mergeCell ref="A119:F119"/>
    <mergeCell ref="A120:F120"/>
    <mergeCell ref="A122:L122"/>
    <mergeCell ref="B124:C124"/>
    <mergeCell ref="D124:E124"/>
    <mergeCell ref="G124:H124"/>
    <mergeCell ref="I124:J124"/>
    <mergeCell ref="B114:D114"/>
    <mergeCell ref="E114:F114"/>
    <mergeCell ref="G114:H114"/>
    <mergeCell ref="I114:J114"/>
    <mergeCell ref="B115:D115"/>
    <mergeCell ref="E115:F115"/>
    <mergeCell ref="G115:H115"/>
    <mergeCell ref="I115:J115"/>
    <mergeCell ref="B112:D112"/>
    <mergeCell ref="E112:F112"/>
    <mergeCell ref="G112:H112"/>
    <mergeCell ref="I112:J112"/>
    <mergeCell ref="B113:D113"/>
    <mergeCell ref="E113:F113"/>
    <mergeCell ref="G113:H113"/>
    <mergeCell ref="I113:J113"/>
    <mergeCell ref="B110:D110"/>
    <mergeCell ref="E110:F110"/>
    <mergeCell ref="G110:H110"/>
    <mergeCell ref="I110:J110"/>
    <mergeCell ref="B111:D111"/>
    <mergeCell ref="E111:F111"/>
    <mergeCell ref="G111:H111"/>
    <mergeCell ref="I111:J111"/>
    <mergeCell ref="B105:D105"/>
    <mergeCell ref="E105:F105"/>
    <mergeCell ref="G105:H105"/>
    <mergeCell ref="I105:J105"/>
    <mergeCell ref="A107:L107"/>
    <mergeCell ref="B109:D109"/>
    <mergeCell ref="E109:F109"/>
    <mergeCell ref="G109:H109"/>
    <mergeCell ref="I109:J109"/>
    <mergeCell ref="B103:D103"/>
    <mergeCell ref="E103:F103"/>
    <mergeCell ref="G103:H103"/>
    <mergeCell ref="I103:J103"/>
    <mergeCell ref="B104:D104"/>
    <mergeCell ref="E104:F104"/>
    <mergeCell ref="G104:H104"/>
    <mergeCell ref="I104:J104"/>
    <mergeCell ref="B101:D101"/>
    <mergeCell ref="E101:F101"/>
    <mergeCell ref="G101:H101"/>
    <mergeCell ref="I101:J101"/>
    <mergeCell ref="B102:D102"/>
    <mergeCell ref="E102:F102"/>
    <mergeCell ref="G102:H102"/>
    <mergeCell ref="I102:J102"/>
    <mergeCell ref="A98:L98"/>
    <mergeCell ref="B100:D100"/>
    <mergeCell ref="E100:F100"/>
    <mergeCell ref="G100:H100"/>
    <mergeCell ref="I100:J100"/>
    <mergeCell ref="B95:D95"/>
    <mergeCell ref="E95:F95"/>
    <mergeCell ref="G95:H95"/>
    <mergeCell ref="I95:J95"/>
    <mergeCell ref="B96:D96"/>
    <mergeCell ref="E96:F96"/>
    <mergeCell ref="G96:H96"/>
    <mergeCell ref="I96:J96"/>
    <mergeCell ref="B93:D93"/>
    <mergeCell ref="E93:F93"/>
    <mergeCell ref="G93:H93"/>
    <mergeCell ref="I93:J93"/>
    <mergeCell ref="B94:D94"/>
    <mergeCell ref="E94:F94"/>
    <mergeCell ref="G94:H94"/>
    <mergeCell ref="I94:J94"/>
    <mergeCell ref="B91:D91"/>
    <mergeCell ref="E91:F91"/>
    <mergeCell ref="G91:H91"/>
    <mergeCell ref="I91:J91"/>
    <mergeCell ref="B92:D92"/>
    <mergeCell ref="E92:F92"/>
    <mergeCell ref="G92:H92"/>
    <mergeCell ref="I92:J92"/>
    <mergeCell ref="B89:D89"/>
    <mergeCell ref="E89:F89"/>
    <mergeCell ref="G89:H89"/>
    <mergeCell ref="I89:J89"/>
    <mergeCell ref="B90:D90"/>
    <mergeCell ref="E90:F90"/>
    <mergeCell ref="G90:H90"/>
    <mergeCell ref="I90:J90"/>
    <mergeCell ref="B87:D87"/>
    <mergeCell ref="E87:F87"/>
    <mergeCell ref="G87:H87"/>
    <mergeCell ref="I87:J87"/>
    <mergeCell ref="B88:D88"/>
    <mergeCell ref="E88:F88"/>
    <mergeCell ref="G88:H88"/>
    <mergeCell ref="I88:J88"/>
    <mergeCell ref="A80:L80"/>
    <mergeCell ref="A82:E82"/>
    <mergeCell ref="A84:L84"/>
    <mergeCell ref="B86:D86"/>
    <mergeCell ref="E86:F86"/>
    <mergeCell ref="G86:H86"/>
    <mergeCell ref="I86:J86"/>
    <mergeCell ref="B77:D77"/>
    <mergeCell ref="E77:F77"/>
    <mergeCell ref="G77:H77"/>
    <mergeCell ref="I77:J77"/>
    <mergeCell ref="B78:D78"/>
    <mergeCell ref="E78:F78"/>
    <mergeCell ref="G78:H78"/>
    <mergeCell ref="I78:J78"/>
    <mergeCell ref="B75:D75"/>
    <mergeCell ref="E75:F75"/>
    <mergeCell ref="G75:H75"/>
    <mergeCell ref="I75:J75"/>
    <mergeCell ref="B76:D76"/>
    <mergeCell ref="E76:F76"/>
    <mergeCell ref="G76:H76"/>
    <mergeCell ref="I76:J76"/>
    <mergeCell ref="B68:F68"/>
    <mergeCell ref="G68:H68"/>
    <mergeCell ref="I68:J68"/>
    <mergeCell ref="A70:L70"/>
    <mergeCell ref="A72:E72"/>
    <mergeCell ref="B66:F66"/>
    <mergeCell ref="G66:H66"/>
    <mergeCell ref="I66:J66"/>
    <mergeCell ref="B67:F67"/>
    <mergeCell ref="G67:H67"/>
    <mergeCell ref="I67:J67"/>
    <mergeCell ref="B64:F64"/>
    <mergeCell ref="G64:H64"/>
    <mergeCell ref="I64:J64"/>
    <mergeCell ref="B65:F65"/>
    <mergeCell ref="G65:H65"/>
    <mergeCell ref="I65:J65"/>
    <mergeCell ref="B62:F62"/>
    <mergeCell ref="G62:H62"/>
    <mergeCell ref="I62:J62"/>
    <mergeCell ref="B63:F63"/>
    <mergeCell ref="G63:H63"/>
    <mergeCell ref="I63:J63"/>
    <mergeCell ref="B60:F60"/>
    <mergeCell ref="G60:H60"/>
    <mergeCell ref="I60:J60"/>
    <mergeCell ref="B61:F61"/>
    <mergeCell ref="G61:H61"/>
    <mergeCell ref="I61:J61"/>
    <mergeCell ref="B58:F58"/>
    <mergeCell ref="G58:H58"/>
    <mergeCell ref="I58:J58"/>
    <mergeCell ref="B59:F59"/>
    <mergeCell ref="G59:H59"/>
    <mergeCell ref="I59:J59"/>
    <mergeCell ref="B56:F56"/>
    <mergeCell ref="G56:H56"/>
    <mergeCell ref="I56:J56"/>
    <mergeCell ref="B57:F57"/>
    <mergeCell ref="G57:H57"/>
    <mergeCell ref="I57:J57"/>
    <mergeCell ref="B54:F54"/>
    <mergeCell ref="G54:H54"/>
    <mergeCell ref="I54:J54"/>
    <mergeCell ref="B55:F55"/>
    <mergeCell ref="G55:H55"/>
    <mergeCell ref="I55:J55"/>
    <mergeCell ref="A50:L50"/>
    <mergeCell ref="A51:J51"/>
    <mergeCell ref="C52:F52"/>
    <mergeCell ref="B53:F53"/>
    <mergeCell ref="G53:H53"/>
    <mergeCell ref="I53:J53"/>
    <mergeCell ref="C46:D46"/>
    <mergeCell ref="E46:F46"/>
    <mergeCell ref="G46:H46"/>
    <mergeCell ref="I46:J46"/>
    <mergeCell ref="C47:D47"/>
    <mergeCell ref="E47:F47"/>
    <mergeCell ref="G47:H47"/>
    <mergeCell ref="I47:J47"/>
    <mergeCell ref="C44:D44"/>
    <mergeCell ref="E44:F44"/>
    <mergeCell ref="G44:H44"/>
    <mergeCell ref="I44:J44"/>
    <mergeCell ref="C45:D45"/>
    <mergeCell ref="E45:F45"/>
    <mergeCell ref="G45:H45"/>
    <mergeCell ref="I45:J45"/>
    <mergeCell ref="A40:L40"/>
    <mergeCell ref="C42:D42"/>
    <mergeCell ref="E42:F42"/>
    <mergeCell ref="G42:H42"/>
    <mergeCell ref="I42:J42"/>
    <mergeCell ref="C43:D43"/>
    <mergeCell ref="E43:F43"/>
    <mergeCell ref="G43:H43"/>
    <mergeCell ref="I43:J43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A23:J23"/>
    <mergeCell ref="A24:J24"/>
    <mergeCell ref="A26:L26"/>
    <mergeCell ref="C28:D28"/>
    <mergeCell ref="E28:F28"/>
    <mergeCell ref="G28:H28"/>
    <mergeCell ref="I28:J28"/>
    <mergeCell ref="A1:L1"/>
    <mergeCell ref="A7:L7"/>
    <mergeCell ref="A9:J9"/>
    <mergeCell ref="A3:L3"/>
    <mergeCell ref="A4:L4"/>
    <mergeCell ref="A5:L5"/>
    <mergeCell ref="A73:G73"/>
    <mergeCell ref="A83:F83"/>
    <mergeCell ref="K13:K14"/>
    <mergeCell ref="L13:L14"/>
    <mergeCell ref="D14:D15"/>
    <mergeCell ref="E14:G14"/>
    <mergeCell ref="A20:B20"/>
    <mergeCell ref="B21:C21"/>
    <mergeCell ref="D21:E21"/>
    <mergeCell ref="A10:J10"/>
    <mergeCell ref="A13:A15"/>
    <mergeCell ref="B13:B15"/>
    <mergeCell ref="C13:C15"/>
    <mergeCell ref="D13:G13"/>
    <mergeCell ref="H13:H15"/>
    <mergeCell ref="I13:I15"/>
    <mergeCell ref="J13:J14"/>
    <mergeCell ref="A12:L1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D32"/>
  <sheetViews>
    <sheetView workbookViewId="0">
      <selection activeCell="BB32" sqref="BB32"/>
    </sheetView>
  </sheetViews>
  <sheetFormatPr defaultRowHeight="15"/>
  <cols>
    <col min="1" max="13" width="0.85546875" style="82"/>
    <col min="14" max="14" width="1" style="82" customWidth="1"/>
    <col min="15" max="20" width="0.85546875" style="82"/>
    <col min="21" max="21" width="15.85546875" style="82" customWidth="1"/>
    <col min="22" max="22" width="1.42578125" style="82" customWidth="1"/>
    <col min="23" max="25" width="0.85546875" style="82"/>
    <col min="26" max="26" width="3.28515625" style="82" customWidth="1"/>
    <col min="27" max="27" width="3.85546875" style="82" customWidth="1"/>
    <col min="28" max="29" width="0.85546875" style="82"/>
    <col min="30" max="30" width="0.85546875" style="82" hidden="1" customWidth="1"/>
    <col min="31" max="33" width="0.85546875" style="82"/>
    <col min="34" max="34" width="3.42578125" style="82" customWidth="1"/>
    <col min="35" max="35" width="17" style="82" customWidth="1"/>
    <col min="36" max="36" width="13.85546875" style="82" customWidth="1"/>
    <col min="37" max="38" width="1.140625" style="82" customWidth="1"/>
    <col min="39" max="134" width="1" style="82" customWidth="1"/>
  </cols>
  <sheetData>
    <row r="1" spans="1:134" ht="15.7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77" t="s">
        <v>718</v>
      </c>
      <c r="BL1" s="877"/>
      <c r="BM1" s="877"/>
      <c r="BN1" s="877"/>
      <c r="BO1" s="877"/>
      <c r="BP1" s="877"/>
      <c r="BQ1" s="877"/>
      <c r="BR1" s="877"/>
      <c r="BS1" s="877"/>
      <c r="BT1" s="877"/>
      <c r="BU1" s="877"/>
      <c r="BV1" s="877"/>
      <c r="BW1" s="877"/>
      <c r="BX1" s="877"/>
      <c r="BY1" s="877"/>
      <c r="BZ1" s="877"/>
      <c r="CA1" s="877"/>
      <c r="CB1" s="877"/>
      <c r="CC1" s="877"/>
      <c r="CD1" s="877"/>
      <c r="CE1" s="877"/>
      <c r="CF1" s="877"/>
      <c r="CG1" s="877"/>
      <c r="CH1" s="877"/>
      <c r="CI1" s="877"/>
      <c r="CJ1" s="877"/>
      <c r="CK1" s="877"/>
      <c r="CL1" s="877"/>
      <c r="CM1" s="877"/>
      <c r="CN1" s="877"/>
      <c r="CO1" s="877"/>
      <c r="CP1" s="877"/>
      <c r="CQ1" s="877"/>
      <c r="CR1" s="877"/>
      <c r="CS1" s="877"/>
      <c r="CT1" s="877"/>
      <c r="CU1" s="877"/>
      <c r="CV1" s="877"/>
      <c r="CW1" s="877"/>
      <c r="CX1" s="877"/>
      <c r="CY1" s="877"/>
      <c r="CZ1" s="877"/>
      <c r="DA1" s="877"/>
      <c r="DB1" s="877"/>
      <c r="DC1" s="877"/>
      <c r="DD1" s="877"/>
      <c r="DE1" s="877"/>
      <c r="DF1" s="877"/>
      <c r="DG1" s="877"/>
      <c r="DH1" s="877"/>
      <c r="DI1" s="877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877"/>
      <c r="EA1" s="877"/>
      <c r="EB1" s="877"/>
      <c r="EC1" s="877"/>
      <c r="ED1" s="877"/>
    </row>
    <row r="2" spans="1:134" ht="15.75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</row>
    <row r="3" spans="1:134" ht="15.75" hidden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</row>
    <row r="4" spans="1:134" ht="15.7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</row>
    <row r="5" spans="1:134" ht="49.5" customHeight="1">
      <c r="A5" s="84"/>
      <c r="B5" s="85"/>
      <c r="C5" s="879" t="s">
        <v>719</v>
      </c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879"/>
      <c r="AE5" s="879"/>
      <c r="AF5" s="879"/>
      <c r="AG5" s="879"/>
      <c r="AH5" s="879"/>
      <c r="AI5" s="879"/>
      <c r="AJ5" s="879"/>
      <c r="AK5" s="879"/>
      <c r="AL5" s="879"/>
      <c r="AM5" s="879"/>
      <c r="AN5" s="879"/>
      <c r="AO5" s="879"/>
      <c r="AP5" s="879"/>
      <c r="AQ5" s="879"/>
      <c r="AR5" s="879"/>
      <c r="AS5" s="879"/>
      <c r="AT5" s="879"/>
      <c r="AU5" s="879"/>
      <c r="AV5" s="879"/>
      <c r="AW5" s="879"/>
      <c r="AX5" s="879"/>
      <c r="AY5" s="879"/>
      <c r="AZ5" s="879"/>
      <c r="BA5" s="879"/>
      <c r="BB5" s="879"/>
      <c r="BC5" s="879"/>
      <c r="BD5" s="879"/>
      <c r="BE5" s="879"/>
      <c r="BF5" s="879"/>
      <c r="BG5" s="879"/>
      <c r="BH5" s="879"/>
      <c r="BI5" s="879"/>
      <c r="BJ5" s="879"/>
      <c r="BK5" s="879"/>
      <c r="BL5" s="879"/>
      <c r="BM5" s="879"/>
      <c r="BN5" s="879"/>
      <c r="BO5" s="879"/>
      <c r="BP5" s="879"/>
      <c r="BQ5" s="879"/>
      <c r="BR5" s="879"/>
      <c r="BS5" s="879"/>
      <c r="BT5" s="879"/>
      <c r="BU5" s="879"/>
      <c r="BV5" s="879"/>
      <c r="BW5" s="879"/>
      <c r="BX5" s="879"/>
      <c r="BY5" s="879"/>
      <c r="BZ5" s="879"/>
      <c r="CA5" s="879"/>
      <c r="CB5" s="879"/>
      <c r="CC5" s="879"/>
      <c r="CD5" s="879"/>
      <c r="CE5" s="879"/>
      <c r="CF5" s="879"/>
      <c r="CG5" s="879"/>
      <c r="CH5" s="879"/>
      <c r="CI5" s="879"/>
      <c r="CJ5" s="879"/>
      <c r="CK5" s="879"/>
      <c r="CL5" s="879"/>
      <c r="CM5" s="879"/>
      <c r="CN5" s="879"/>
      <c r="CO5" s="879"/>
      <c r="CP5" s="879"/>
      <c r="CQ5" s="879"/>
      <c r="CR5" s="879"/>
      <c r="CS5" s="879"/>
      <c r="CT5" s="879"/>
      <c r="CU5" s="879"/>
      <c r="CV5" s="879"/>
      <c r="CW5" s="879"/>
      <c r="CX5" s="879"/>
      <c r="CY5" s="879"/>
      <c r="CZ5" s="879"/>
      <c r="DA5" s="879"/>
      <c r="DB5" s="879"/>
      <c r="DC5" s="879"/>
      <c r="DD5" s="879"/>
      <c r="DE5" s="879"/>
      <c r="DF5" s="879"/>
      <c r="DG5" s="879"/>
      <c r="DH5" s="879"/>
      <c r="DI5" s="879"/>
      <c r="DJ5" s="879"/>
      <c r="DK5" s="879"/>
      <c r="DL5" s="879"/>
      <c r="DM5" s="879"/>
      <c r="DN5" s="879"/>
      <c r="DO5" s="879"/>
      <c r="DP5" s="879"/>
      <c r="DQ5" s="85"/>
      <c r="DR5" s="880" t="s">
        <v>88</v>
      </c>
      <c r="DS5" s="881"/>
      <c r="DT5" s="881"/>
      <c r="DU5" s="881"/>
      <c r="DV5" s="881"/>
      <c r="DW5" s="881"/>
      <c r="DX5" s="881"/>
      <c r="DY5" s="881"/>
      <c r="DZ5" s="881"/>
      <c r="EA5" s="881"/>
      <c r="EB5" s="881"/>
      <c r="EC5" s="881"/>
      <c r="ED5" s="882"/>
    </row>
    <row r="6" spans="1:134" ht="19.5" thickBot="1">
      <c r="A6" s="86"/>
      <c r="B6" s="85"/>
      <c r="C6" s="886" t="s">
        <v>247</v>
      </c>
      <c r="D6" s="886"/>
      <c r="E6" s="886"/>
      <c r="F6" s="886"/>
      <c r="G6" s="886"/>
      <c r="H6" s="886"/>
      <c r="I6" s="886"/>
      <c r="J6" s="886"/>
      <c r="K6" s="886"/>
      <c r="L6" s="886"/>
      <c r="M6" s="886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  <c r="AA6" s="886"/>
      <c r="AB6" s="886"/>
      <c r="AC6" s="886"/>
      <c r="AD6" s="886"/>
      <c r="AE6" s="886"/>
      <c r="AF6" s="886"/>
      <c r="AG6" s="886"/>
      <c r="AH6" s="886"/>
      <c r="AI6" s="886"/>
      <c r="AJ6" s="886"/>
      <c r="AK6" s="886"/>
      <c r="AL6" s="886"/>
      <c r="AM6" s="886"/>
      <c r="AN6" s="886"/>
      <c r="AO6" s="886"/>
      <c r="AP6" s="886"/>
      <c r="AQ6" s="886"/>
      <c r="AR6" s="886"/>
      <c r="AS6" s="886"/>
      <c r="AT6" s="886" t="s">
        <v>89</v>
      </c>
      <c r="AU6" s="886"/>
      <c r="AV6" s="886"/>
      <c r="AW6" s="886"/>
      <c r="AX6" s="886"/>
      <c r="AY6" s="886"/>
      <c r="AZ6" s="886"/>
      <c r="BA6" s="886"/>
      <c r="BB6" s="886"/>
      <c r="BC6" s="886"/>
      <c r="BD6" s="886"/>
      <c r="BE6" s="886"/>
      <c r="BF6" s="886"/>
      <c r="BG6" s="886"/>
      <c r="BH6" s="886"/>
      <c r="BI6" s="886"/>
      <c r="BJ6" s="886"/>
      <c r="BK6" s="886"/>
      <c r="BL6" s="886"/>
      <c r="BM6" s="886"/>
      <c r="BN6" s="886"/>
      <c r="BO6" s="886"/>
      <c r="BP6" s="886"/>
      <c r="BQ6" s="886"/>
      <c r="BR6" s="886"/>
      <c r="BS6" s="886"/>
      <c r="BT6" s="886"/>
      <c r="BU6" s="886"/>
      <c r="BV6" s="886"/>
      <c r="BW6" s="886"/>
      <c r="BX6" s="886"/>
      <c r="BY6" s="886"/>
      <c r="BZ6" s="886"/>
      <c r="CA6" s="886"/>
      <c r="CB6" s="886"/>
      <c r="CC6" s="886"/>
      <c r="CD6" s="886"/>
      <c r="CE6" s="886"/>
      <c r="CF6" s="886"/>
      <c r="CG6" s="886"/>
      <c r="CH6" s="886"/>
      <c r="CI6" s="886"/>
      <c r="CJ6" s="886"/>
      <c r="CK6" s="886"/>
      <c r="CL6" s="886"/>
      <c r="CM6" s="886"/>
      <c r="CN6" s="886"/>
      <c r="CO6" s="886"/>
      <c r="CP6" s="886"/>
      <c r="CQ6" s="886"/>
      <c r="CR6" s="886"/>
      <c r="CS6" s="886"/>
      <c r="CT6" s="886"/>
      <c r="CU6" s="886"/>
      <c r="CV6" s="886"/>
      <c r="CW6" s="886"/>
      <c r="CX6" s="886"/>
      <c r="CY6" s="886"/>
      <c r="CZ6" s="886"/>
      <c r="DA6" s="886"/>
      <c r="DB6" s="886"/>
      <c r="DC6" s="886"/>
      <c r="DD6" s="886"/>
      <c r="DE6" s="886"/>
      <c r="DF6" s="886"/>
      <c r="DG6" s="886"/>
      <c r="DH6" s="886"/>
      <c r="DI6" s="886"/>
      <c r="DJ6" s="886"/>
      <c r="DK6" s="886"/>
      <c r="DL6" s="886"/>
      <c r="DM6" s="886"/>
      <c r="DN6" s="886"/>
      <c r="DO6" s="886"/>
      <c r="DP6" s="886"/>
      <c r="DQ6" s="85"/>
      <c r="DR6" s="883"/>
      <c r="DS6" s="884"/>
      <c r="DT6" s="884"/>
      <c r="DU6" s="884"/>
      <c r="DV6" s="884"/>
      <c r="DW6" s="884"/>
      <c r="DX6" s="884"/>
      <c r="DY6" s="884"/>
      <c r="DZ6" s="884"/>
      <c r="EA6" s="884"/>
      <c r="EB6" s="884"/>
      <c r="EC6" s="884"/>
      <c r="ED6" s="885"/>
    </row>
    <row r="7" spans="1:134" ht="15.7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7"/>
      <c r="AM7" s="887"/>
      <c r="AN7" s="887"/>
      <c r="AO7" s="887"/>
      <c r="AP7" s="887"/>
      <c r="AQ7" s="887"/>
      <c r="AR7" s="887"/>
      <c r="AS7" s="887"/>
      <c r="AT7" s="887"/>
      <c r="AU7" s="887"/>
      <c r="AV7" s="887"/>
      <c r="AW7" s="887"/>
      <c r="AX7" s="887"/>
      <c r="AY7" s="887"/>
      <c r="AZ7" s="887"/>
      <c r="BA7" s="887"/>
      <c r="BB7" s="887"/>
      <c r="BC7" s="887"/>
      <c r="BD7" s="887"/>
      <c r="BE7" s="887"/>
      <c r="BF7" s="887"/>
      <c r="BG7" s="887"/>
      <c r="BH7" s="887"/>
      <c r="BI7" s="887"/>
      <c r="BJ7" s="887"/>
      <c r="BK7" s="887"/>
      <c r="BL7" s="887"/>
      <c r="BM7" s="887"/>
      <c r="BN7" s="887"/>
      <c r="BO7" s="887"/>
      <c r="BP7" s="887"/>
      <c r="BQ7" s="887"/>
      <c r="BR7" s="887"/>
      <c r="BS7" s="888"/>
      <c r="BT7" s="888"/>
      <c r="BU7" s="888"/>
      <c r="BV7" s="889"/>
      <c r="BW7" s="889"/>
      <c r="BX7" s="889"/>
      <c r="BY7" s="889"/>
      <c r="BZ7" s="889"/>
      <c r="CA7" s="888"/>
      <c r="CB7" s="888"/>
      <c r="CC7" s="8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9"/>
      <c r="DD7" s="90"/>
      <c r="DE7" s="90"/>
      <c r="DF7" s="89"/>
      <c r="DG7" s="89"/>
      <c r="DH7" s="89"/>
      <c r="DI7" s="90"/>
      <c r="DJ7" s="90"/>
      <c r="DK7" s="90"/>
      <c r="DL7" s="90"/>
      <c r="DM7" s="90"/>
      <c r="DN7" s="90"/>
      <c r="DO7" s="90"/>
      <c r="DP7" s="91"/>
      <c r="DQ7" s="90"/>
      <c r="DR7" s="890"/>
      <c r="DS7" s="891"/>
      <c r="DT7" s="891"/>
      <c r="DU7" s="891"/>
      <c r="DV7" s="891"/>
      <c r="DW7" s="891"/>
      <c r="DX7" s="891"/>
      <c r="DY7" s="891"/>
      <c r="DZ7" s="891"/>
      <c r="EA7" s="891"/>
      <c r="EB7" s="891"/>
      <c r="EC7" s="891"/>
      <c r="ED7" s="892"/>
    </row>
    <row r="8" spans="1:134" ht="15.75">
      <c r="A8" s="92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869" t="s">
        <v>90</v>
      </c>
      <c r="AI8" s="869"/>
      <c r="AJ8" s="869"/>
      <c r="AK8" s="869"/>
      <c r="AL8" s="869"/>
      <c r="AM8" s="867"/>
      <c r="AN8" s="867"/>
      <c r="AO8" s="867"/>
      <c r="AP8" s="867"/>
      <c r="AQ8" s="870" t="s">
        <v>86</v>
      </c>
      <c r="AR8" s="870"/>
      <c r="AS8" s="867"/>
      <c r="AT8" s="867"/>
      <c r="AU8" s="867"/>
      <c r="AV8" s="867"/>
      <c r="AW8" s="867"/>
      <c r="AX8" s="867"/>
      <c r="AY8" s="867"/>
      <c r="AZ8" s="867"/>
      <c r="BA8" s="867"/>
      <c r="BB8" s="867"/>
      <c r="BC8" s="867"/>
      <c r="BD8" s="867"/>
      <c r="BE8" s="867"/>
      <c r="BF8" s="867"/>
      <c r="BG8" s="869">
        <v>20</v>
      </c>
      <c r="BH8" s="869"/>
      <c r="BI8" s="869"/>
      <c r="BJ8" s="871"/>
      <c r="BK8" s="871"/>
      <c r="BL8" s="871"/>
      <c r="BM8" s="893" t="s">
        <v>91</v>
      </c>
      <c r="BN8" s="893"/>
      <c r="BO8" s="893"/>
      <c r="BP8" s="893"/>
      <c r="BQ8" s="893"/>
      <c r="BR8" s="893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83" t="s">
        <v>20</v>
      </c>
      <c r="DQ8" s="74"/>
      <c r="DR8" s="872"/>
      <c r="DS8" s="873"/>
      <c r="DT8" s="873"/>
      <c r="DU8" s="873"/>
      <c r="DV8" s="873"/>
      <c r="DW8" s="873"/>
      <c r="DX8" s="873"/>
      <c r="DY8" s="873"/>
      <c r="DZ8" s="873"/>
      <c r="EA8" s="873"/>
      <c r="EB8" s="873"/>
      <c r="EC8" s="873"/>
      <c r="ED8" s="874"/>
    </row>
    <row r="9" spans="1:134" ht="15.75">
      <c r="A9" s="92"/>
      <c r="B9" s="74" t="s">
        <v>92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878" t="s">
        <v>720</v>
      </c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878"/>
      <c r="AP9" s="878"/>
      <c r="AQ9" s="878"/>
      <c r="AR9" s="878"/>
      <c r="AS9" s="878"/>
      <c r="AT9" s="878"/>
      <c r="AU9" s="878"/>
      <c r="AV9" s="878"/>
      <c r="AW9" s="878"/>
      <c r="AX9" s="878"/>
      <c r="AY9" s="878"/>
      <c r="AZ9" s="878"/>
      <c r="BA9" s="878"/>
      <c r="BB9" s="878"/>
      <c r="BC9" s="878"/>
      <c r="BD9" s="878"/>
      <c r="BE9" s="878"/>
      <c r="BF9" s="878"/>
      <c r="BG9" s="878"/>
      <c r="BH9" s="878"/>
      <c r="BI9" s="878"/>
      <c r="BJ9" s="878"/>
      <c r="BK9" s="878"/>
      <c r="BL9" s="878"/>
      <c r="BM9" s="878"/>
      <c r="BN9" s="878"/>
      <c r="BO9" s="878"/>
      <c r="BP9" s="878"/>
      <c r="BQ9" s="878"/>
      <c r="BR9" s="878"/>
      <c r="BS9" s="878"/>
      <c r="BT9" s="878"/>
      <c r="BU9" s="878"/>
      <c r="BV9" s="878"/>
      <c r="BW9" s="878"/>
      <c r="BX9" s="878"/>
      <c r="BY9" s="878"/>
      <c r="BZ9" s="878"/>
      <c r="CA9" s="878"/>
      <c r="CB9" s="878"/>
      <c r="CC9" s="878"/>
      <c r="CD9" s="878"/>
      <c r="CE9" s="878"/>
      <c r="CF9" s="878"/>
      <c r="CG9" s="878"/>
      <c r="CH9" s="878"/>
      <c r="CI9" s="878"/>
      <c r="CJ9" s="878"/>
      <c r="CK9" s="878"/>
      <c r="CL9" s="878"/>
      <c r="CM9" s="878"/>
      <c r="CN9" s="878"/>
      <c r="CO9" s="878"/>
      <c r="CP9" s="878"/>
      <c r="CQ9" s="878"/>
      <c r="CR9" s="878"/>
      <c r="CS9" s="878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83" t="s">
        <v>21</v>
      </c>
      <c r="DQ9" s="74"/>
      <c r="DR9" s="872"/>
      <c r="DS9" s="873"/>
      <c r="DT9" s="873"/>
      <c r="DU9" s="873"/>
      <c r="DV9" s="873"/>
      <c r="DW9" s="873"/>
      <c r="DX9" s="873"/>
      <c r="DY9" s="873"/>
      <c r="DZ9" s="873"/>
      <c r="EA9" s="873"/>
      <c r="EB9" s="873"/>
      <c r="EC9" s="873"/>
      <c r="ED9" s="874"/>
    </row>
    <row r="10" spans="1:134" ht="15.75">
      <c r="A10" s="9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8"/>
      <c r="AX10" s="878"/>
      <c r="AY10" s="878"/>
      <c r="AZ10" s="878"/>
      <c r="BA10" s="878"/>
      <c r="BB10" s="878"/>
      <c r="BC10" s="878"/>
      <c r="BD10" s="878"/>
      <c r="BE10" s="878"/>
      <c r="BF10" s="878"/>
      <c r="BG10" s="878"/>
      <c r="BH10" s="878"/>
      <c r="BI10" s="878"/>
      <c r="BJ10" s="878"/>
      <c r="BK10" s="878"/>
      <c r="BL10" s="878"/>
      <c r="BM10" s="878"/>
      <c r="BN10" s="878"/>
      <c r="BO10" s="878"/>
      <c r="BP10" s="878"/>
      <c r="BQ10" s="878"/>
      <c r="BR10" s="878"/>
      <c r="BS10" s="878"/>
      <c r="BT10" s="878"/>
      <c r="BU10" s="878"/>
      <c r="BV10" s="878"/>
      <c r="BW10" s="878"/>
      <c r="BX10" s="878"/>
      <c r="BY10" s="878"/>
      <c r="BZ10" s="878"/>
      <c r="CA10" s="878"/>
      <c r="CB10" s="878"/>
      <c r="CC10" s="878"/>
      <c r="CD10" s="878"/>
      <c r="CE10" s="878"/>
      <c r="CF10" s="878"/>
      <c r="CG10" s="878"/>
      <c r="CH10" s="878"/>
      <c r="CI10" s="878"/>
      <c r="CJ10" s="878"/>
      <c r="CK10" s="878"/>
      <c r="CL10" s="878"/>
      <c r="CM10" s="878"/>
      <c r="CN10" s="878"/>
      <c r="CO10" s="878"/>
      <c r="CP10" s="878"/>
      <c r="CQ10" s="878"/>
      <c r="CR10" s="878"/>
      <c r="CS10" s="878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83" t="s">
        <v>22</v>
      </c>
      <c r="DQ10" s="74"/>
      <c r="DR10" s="872"/>
      <c r="DS10" s="873"/>
      <c r="DT10" s="873"/>
      <c r="DU10" s="873"/>
      <c r="DV10" s="873"/>
      <c r="DW10" s="873"/>
      <c r="DX10" s="873"/>
      <c r="DY10" s="873"/>
      <c r="DZ10" s="873"/>
      <c r="EA10" s="873"/>
      <c r="EB10" s="873"/>
      <c r="EC10" s="873"/>
      <c r="ED10" s="874"/>
    </row>
    <row r="11" spans="1:134" ht="15.75">
      <c r="A11" s="92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876"/>
      <c r="X11" s="876"/>
      <c r="Y11" s="876"/>
      <c r="Z11" s="876"/>
      <c r="AA11" s="876"/>
      <c r="AB11" s="876"/>
      <c r="AC11" s="876"/>
      <c r="AD11" s="876"/>
      <c r="AE11" s="876"/>
      <c r="AF11" s="876"/>
      <c r="AG11" s="876"/>
      <c r="AH11" s="876"/>
      <c r="AI11" s="876"/>
      <c r="AJ11" s="876"/>
      <c r="AK11" s="876"/>
      <c r="AL11" s="876"/>
      <c r="AM11" s="876"/>
      <c r="AN11" s="876"/>
      <c r="AO11" s="876"/>
      <c r="AP11" s="876"/>
      <c r="AQ11" s="876"/>
      <c r="AR11" s="876"/>
      <c r="AS11" s="876"/>
      <c r="AT11" s="876"/>
      <c r="AU11" s="876"/>
      <c r="AV11" s="876"/>
      <c r="AW11" s="876"/>
      <c r="AX11" s="876"/>
      <c r="AY11" s="876"/>
      <c r="AZ11" s="876"/>
      <c r="BA11" s="876"/>
      <c r="BB11" s="876"/>
      <c r="BC11" s="876"/>
      <c r="BD11" s="876"/>
      <c r="BE11" s="876"/>
      <c r="BF11" s="876"/>
      <c r="BG11" s="876"/>
      <c r="BH11" s="876"/>
      <c r="BI11" s="876"/>
      <c r="BJ11" s="876"/>
      <c r="BK11" s="876"/>
      <c r="BL11" s="876"/>
      <c r="BM11" s="876"/>
      <c r="BN11" s="876"/>
      <c r="BO11" s="876"/>
      <c r="BP11" s="876"/>
      <c r="BQ11" s="876"/>
      <c r="BR11" s="876"/>
      <c r="BS11" s="876"/>
      <c r="BT11" s="876"/>
      <c r="BU11" s="876"/>
      <c r="BV11" s="876"/>
      <c r="BW11" s="876"/>
      <c r="BX11" s="876"/>
      <c r="BY11" s="876"/>
      <c r="BZ11" s="876"/>
      <c r="CA11" s="876"/>
      <c r="CB11" s="876"/>
      <c r="CC11" s="876"/>
      <c r="CD11" s="876"/>
      <c r="CE11" s="876"/>
      <c r="CF11" s="876"/>
      <c r="CG11" s="876"/>
      <c r="CH11" s="876"/>
      <c r="CI11" s="876"/>
      <c r="CJ11" s="876"/>
      <c r="CK11" s="876"/>
      <c r="CL11" s="876"/>
      <c r="CM11" s="876"/>
      <c r="CN11" s="876"/>
      <c r="CO11" s="876"/>
      <c r="CP11" s="876"/>
      <c r="CQ11" s="876"/>
      <c r="CR11" s="876"/>
      <c r="CS11" s="876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83" t="s">
        <v>23</v>
      </c>
      <c r="DQ11" s="74"/>
      <c r="DR11" s="872"/>
      <c r="DS11" s="873"/>
      <c r="DT11" s="873"/>
      <c r="DU11" s="873"/>
      <c r="DV11" s="873"/>
      <c r="DW11" s="873"/>
      <c r="DX11" s="873"/>
      <c r="DY11" s="873"/>
      <c r="DZ11" s="873"/>
      <c r="EA11" s="873"/>
      <c r="EB11" s="873"/>
      <c r="EC11" s="873"/>
      <c r="ED11" s="874"/>
    </row>
    <row r="12" spans="1:134" ht="15.75" customHeight="1">
      <c r="A12" s="92"/>
      <c r="B12" s="74" t="s">
        <v>93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875" t="s">
        <v>722</v>
      </c>
      <c r="X12" s="875"/>
      <c r="Y12" s="875"/>
      <c r="Z12" s="875"/>
      <c r="AA12" s="875"/>
      <c r="AB12" s="875"/>
      <c r="AC12" s="875"/>
      <c r="AD12" s="875"/>
      <c r="AE12" s="875"/>
      <c r="AF12" s="875"/>
      <c r="AG12" s="875"/>
      <c r="AH12" s="875"/>
      <c r="AI12" s="875"/>
      <c r="AJ12" s="875"/>
      <c r="AK12" s="875"/>
      <c r="AL12" s="875"/>
      <c r="AM12" s="875"/>
      <c r="AN12" s="875"/>
      <c r="AO12" s="875"/>
      <c r="AP12" s="875"/>
      <c r="AQ12" s="875"/>
      <c r="AR12" s="875"/>
      <c r="AS12" s="875"/>
      <c r="AT12" s="875"/>
      <c r="AU12" s="875"/>
      <c r="AV12" s="875"/>
      <c r="AW12" s="875"/>
      <c r="AX12" s="875"/>
      <c r="AY12" s="875"/>
      <c r="AZ12" s="875"/>
      <c r="BA12" s="875"/>
      <c r="BB12" s="875"/>
      <c r="BC12" s="875"/>
      <c r="BD12" s="875"/>
      <c r="BE12" s="875"/>
      <c r="BF12" s="875"/>
      <c r="BG12" s="875"/>
      <c r="BH12" s="875"/>
      <c r="BI12" s="875"/>
      <c r="BJ12" s="875"/>
      <c r="BK12" s="875"/>
      <c r="BL12" s="875"/>
      <c r="BM12" s="875"/>
      <c r="BN12" s="875"/>
      <c r="BO12" s="875"/>
      <c r="BP12" s="875"/>
      <c r="BQ12" s="875"/>
      <c r="BR12" s="875"/>
      <c r="BS12" s="875"/>
      <c r="BT12" s="875"/>
      <c r="BU12" s="875"/>
      <c r="BV12" s="875"/>
      <c r="BW12" s="875"/>
      <c r="BX12" s="875"/>
      <c r="BY12" s="875"/>
      <c r="BZ12" s="875"/>
      <c r="CA12" s="875"/>
      <c r="CB12" s="875"/>
      <c r="CC12" s="875"/>
      <c r="CD12" s="875"/>
      <c r="CE12" s="875"/>
      <c r="CF12" s="875"/>
      <c r="CG12" s="875"/>
      <c r="CH12" s="875"/>
      <c r="CI12" s="875"/>
      <c r="CJ12" s="875"/>
      <c r="CK12" s="875"/>
      <c r="CL12" s="875"/>
      <c r="CM12" s="875"/>
      <c r="CN12" s="875"/>
      <c r="CO12" s="875"/>
      <c r="CP12" s="875"/>
      <c r="CQ12" s="875"/>
      <c r="CR12" s="875"/>
      <c r="CS12" s="875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83" t="s">
        <v>21</v>
      </c>
      <c r="DQ12" s="74"/>
      <c r="DR12" s="866"/>
      <c r="DS12" s="867"/>
      <c r="DT12" s="867"/>
      <c r="DU12" s="867"/>
      <c r="DV12" s="867"/>
      <c r="DW12" s="867"/>
      <c r="DX12" s="867"/>
      <c r="DY12" s="867"/>
      <c r="DZ12" s="867"/>
      <c r="EA12" s="867"/>
      <c r="EB12" s="867"/>
      <c r="EC12" s="867"/>
      <c r="ED12" s="868"/>
    </row>
    <row r="13" spans="1:134" ht="15.75">
      <c r="A13" s="92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876"/>
      <c r="AX13" s="876"/>
      <c r="AY13" s="876"/>
      <c r="AZ13" s="876"/>
      <c r="BA13" s="876"/>
      <c r="BB13" s="876"/>
      <c r="BC13" s="876"/>
      <c r="BD13" s="876"/>
      <c r="BE13" s="876"/>
      <c r="BF13" s="876"/>
      <c r="BG13" s="876"/>
      <c r="BH13" s="876"/>
      <c r="BI13" s="876"/>
      <c r="BJ13" s="876"/>
      <c r="BK13" s="876"/>
      <c r="BL13" s="876"/>
      <c r="BM13" s="876"/>
      <c r="BN13" s="876"/>
      <c r="BO13" s="876"/>
      <c r="BP13" s="876"/>
      <c r="BQ13" s="876"/>
      <c r="BR13" s="876"/>
      <c r="BS13" s="876"/>
      <c r="BT13" s="876"/>
      <c r="BU13" s="876"/>
      <c r="BV13" s="876"/>
      <c r="BW13" s="876"/>
      <c r="BX13" s="876"/>
      <c r="BY13" s="876"/>
      <c r="BZ13" s="876"/>
      <c r="CA13" s="876"/>
      <c r="CB13" s="876"/>
      <c r="CC13" s="876"/>
      <c r="CD13" s="876"/>
      <c r="CE13" s="876"/>
      <c r="CF13" s="876"/>
      <c r="CG13" s="876"/>
      <c r="CH13" s="876"/>
      <c r="CI13" s="876"/>
      <c r="CJ13" s="876"/>
      <c r="CK13" s="876"/>
      <c r="CL13" s="876"/>
      <c r="CM13" s="876"/>
      <c r="CN13" s="876"/>
      <c r="CO13" s="876"/>
      <c r="CP13" s="876"/>
      <c r="CQ13" s="876"/>
      <c r="CR13" s="876"/>
      <c r="CS13" s="876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83" t="s">
        <v>94</v>
      </c>
      <c r="DQ13" s="74"/>
      <c r="DR13" s="872" t="s">
        <v>721</v>
      </c>
      <c r="DS13" s="873"/>
      <c r="DT13" s="873"/>
      <c r="DU13" s="873"/>
      <c r="DV13" s="873"/>
      <c r="DW13" s="873"/>
      <c r="DX13" s="873"/>
      <c r="DY13" s="873"/>
      <c r="DZ13" s="873"/>
      <c r="EA13" s="873"/>
      <c r="EB13" s="873"/>
      <c r="EC13" s="873"/>
      <c r="ED13" s="874"/>
    </row>
    <row r="14" spans="1:134" ht="16.5" thickBot="1">
      <c r="A14" s="92"/>
      <c r="B14" s="74" t="s">
        <v>24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83" t="s">
        <v>25</v>
      </c>
      <c r="DQ14" s="74"/>
      <c r="DR14" s="859" t="s">
        <v>95</v>
      </c>
      <c r="DS14" s="860"/>
      <c r="DT14" s="860"/>
      <c r="DU14" s="860"/>
      <c r="DV14" s="860"/>
      <c r="DW14" s="860"/>
      <c r="DX14" s="860"/>
      <c r="DY14" s="860"/>
      <c r="DZ14" s="860"/>
      <c r="EA14" s="860"/>
      <c r="EB14" s="860"/>
      <c r="EC14" s="860"/>
      <c r="ED14" s="861"/>
    </row>
    <row r="15" spans="1:134" ht="15.75">
      <c r="A15" s="9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</row>
    <row r="16" spans="1:134" ht="15.75">
      <c r="A16" s="92"/>
      <c r="B16" s="862" t="s">
        <v>96</v>
      </c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G16" s="862"/>
      <c r="AH16" s="862"/>
      <c r="AI16" s="862"/>
      <c r="AJ16" s="862"/>
      <c r="AK16" s="862"/>
      <c r="AL16" s="862"/>
      <c r="AM16" s="862"/>
      <c r="AN16" s="862"/>
      <c r="AO16" s="862"/>
      <c r="AP16" s="862"/>
      <c r="AQ16" s="862"/>
      <c r="AR16" s="862"/>
      <c r="AS16" s="862"/>
      <c r="AT16" s="862"/>
      <c r="AU16" s="862"/>
      <c r="AV16" s="862"/>
      <c r="AW16" s="862"/>
      <c r="AX16" s="862"/>
      <c r="AY16" s="862"/>
      <c r="AZ16" s="862"/>
      <c r="BA16" s="862"/>
      <c r="BB16" s="862"/>
      <c r="BC16" s="862"/>
      <c r="BD16" s="862"/>
      <c r="BE16" s="862"/>
      <c r="BF16" s="862"/>
      <c r="BG16" s="862"/>
      <c r="BH16" s="862"/>
      <c r="BI16" s="862"/>
      <c r="BJ16" s="862"/>
      <c r="BK16" s="862"/>
      <c r="BL16" s="862"/>
      <c r="BM16" s="862"/>
      <c r="BN16" s="862"/>
      <c r="BO16" s="862"/>
      <c r="BP16" s="862"/>
      <c r="BQ16" s="862"/>
      <c r="BR16" s="862"/>
      <c r="BS16" s="862"/>
      <c r="BT16" s="862"/>
      <c r="BU16" s="862"/>
      <c r="BV16" s="862"/>
      <c r="BW16" s="862"/>
      <c r="BX16" s="862"/>
      <c r="BY16" s="862"/>
      <c r="BZ16" s="862"/>
      <c r="CA16" s="862"/>
      <c r="CB16" s="862"/>
      <c r="CC16" s="862"/>
      <c r="CD16" s="862"/>
      <c r="CE16" s="862"/>
      <c r="CF16" s="862"/>
      <c r="CG16" s="862"/>
      <c r="CH16" s="862"/>
      <c r="CI16" s="862"/>
      <c r="CJ16" s="862"/>
      <c r="CK16" s="862"/>
      <c r="CL16" s="862"/>
      <c r="CM16" s="862"/>
      <c r="CN16" s="862"/>
      <c r="CO16" s="862"/>
      <c r="CP16" s="862"/>
      <c r="CQ16" s="862"/>
      <c r="CR16" s="862"/>
      <c r="CS16" s="862"/>
      <c r="CT16" s="862"/>
      <c r="CU16" s="862"/>
      <c r="CV16" s="862"/>
      <c r="CW16" s="862"/>
      <c r="CX16" s="862"/>
      <c r="CY16" s="862"/>
      <c r="CZ16" s="862"/>
      <c r="DA16" s="862"/>
      <c r="DB16" s="862"/>
      <c r="DC16" s="862"/>
      <c r="DD16" s="862"/>
      <c r="DE16" s="862"/>
      <c r="DF16" s="862"/>
      <c r="DG16" s="862"/>
      <c r="DH16" s="862"/>
      <c r="DI16" s="862"/>
      <c r="DJ16" s="862"/>
      <c r="DK16" s="862"/>
      <c r="DL16" s="862"/>
      <c r="DM16" s="862"/>
      <c r="DN16" s="862"/>
      <c r="DO16" s="862"/>
      <c r="DP16" s="862"/>
      <c r="DQ16" s="862"/>
      <c r="DR16" s="862"/>
      <c r="DS16" s="862"/>
      <c r="DT16" s="862"/>
      <c r="DU16" s="862"/>
      <c r="DV16" s="862"/>
      <c r="DW16" s="862"/>
      <c r="DX16" s="862"/>
      <c r="DY16" s="862"/>
      <c r="DZ16" s="862"/>
      <c r="EA16" s="862"/>
      <c r="EB16" s="862"/>
      <c r="EC16" s="862"/>
      <c r="ED16" s="862"/>
    </row>
    <row r="17" spans="1:134" ht="15.75">
      <c r="A17" s="9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73"/>
      <c r="BJ17" s="95"/>
      <c r="BK17" s="95"/>
      <c r="BL17" s="95"/>
      <c r="BM17" s="95"/>
      <c r="BN17" s="95"/>
      <c r="BO17" s="85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</row>
    <row r="18" spans="1:134" ht="15.75">
      <c r="A18" s="96"/>
      <c r="B18" s="863" t="s">
        <v>97</v>
      </c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63"/>
      <c r="O18" s="863"/>
      <c r="P18" s="863"/>
      <c r="Q18" s="863"/>
      <c r="R18" s="863"/>
      <c r="S18" s="863"/>
      <c r="T18" s="863"/>
      <c r="U18" s="863"/>
      <c r="V18" s="863"/>
      <c r="W18" s="863" t="s">
        <v>199</v>
      </c>
      <c r="X18" s="864"/>
      <c r="Y18" s="864"/>
      <c r="Z18" s="864"/>
      <c r="AA18" s="864"/>
      <c r="AB18" s="863" t="s">
        <v>502</v>
      </c>
      <c r="AC18" s="864"/>
      <c r="AD18" s="864"/>
      <c r="AE18" s="864"/>
      <c r="AF18" s="864"/>
      <c r="AG18" s="864"/>
      <c r="AH18" s="864"/>
      <c r="AI18" s="864"/>
      <c r="AJ18" s="863" t="s">
        <v>723</v>
      </c>
      <c r="AK18" s="864"/>
      <c r="AL18" s="864"/>
      <c r="AM18" s="852" t="s">
        <v>724</v>
      </c>
      <c r="AN18" s="852"/>
      <c r="AO18" s="852"/>
      <c r="AP18" s="852"/>
      <c r="AQ18" s="852"/>
      <c r="AR18" s="852"/>
      <c r="AS18" s="852"/>
      <c r="AT18" s="852"/>
      <c r="AU18" s="852"/>
      <c r="AV18" s="852"/>
      <c r="AW18" s="852"/>
      <c r="AX18" s="852"/>
      <c r="AY18" s="852"/>
      <c r="AZ18" s="852"/>
      <c r="BA18" s="852"/>
      <c r="BB18" s="852"/>
      <c r="BC18" s="852"/>
      <c r="BD18" s="852"/>
      <c r="BE18" s="852"/>
      <c r="BF18" s="852"/>
      <c r="BG18" s="852"/>
      <c r="BH18" s="852"/>
      <c r="BI18" s="852"/>
      <c r="BJ18" s="852"/>
      <c r="BK18" s="852"/>
      <c r="BL18" s="852"/>
      <c r="BM18" s="852"/>
      <c r="BN18" s="852"/>
      <c r="BO18" s="852"/>
      <c r="BP18" s="852"/>
      <c r="BQ18" s="852"/>
      <c r="BR18" s="852"/>
      <c r="BS18" s="852"/>
      <c r="BT18" s="852"/>
      <c r="BU18" s="852"/>
      <c r="BV18" s="852"/>
      <c r="BW18" s="852"/>
      <c r="BX18" s="852"/>
      <c r="BY18" s="852"/>
      <c r="BZ18" s="852"/>
      <c r="CA18" s="852"/>
      <c r="CB18" s="852"/>
      <c r="CC18" s="852"/>
      <c r="CD18" s="852"/>
      <c r="CE18" s="852"/>
      <c r="CF18" s="852"/>
      <c r="CG18" s="852"/>
      <c r="CH18" s="852"/>
      <c r="CI18" s="852"/>
      <c r="CJ18" s="852"/>
      <c r="CK18" s="852"/>
      <c r="CL18" s="852"/>
      <c r="CM18" s="852"/>
      <c r="CN18" s="852"/>
      <c r="CO18" s="852"/>
      <c r="CP18" s="852"/>
      <c r="CQ18" s="852"/>
      <c r="CR18" s="852"/>
      <c r="CS18" s="852"/>
      <c r="CT18" s="852"/>
      <c r="CU18" s="852"/>
      <c r="CV18" s="852"/>
      <c r="CW18" s="852"/>
      <c r="CX18" s="852"/>
      <c r="CY18" s="865" t="s">
        <v>725</v>
      </c>
      <c r="CZ18" s="865"/>
      <c r="DA18" s="865"/>
      <c r="DB18" s="865"/>
      <c r="DC18" s="865"/>
      <c r="DD18" s="865"/>
      <c r="DE18" s="865"/>
      <c r="DF18" s="865"/>
      <c r="DG18" s="865"/>
      <c r="DH18" s="865"/>
      <c r="DI18" s="865"/>
      <c r="DJ18" s="865"/>
      <c r="DK18" s="865"/>
      <c r="DL18" s="865"/>
      <c r="DM18" s="865"/>
      <c r="DN18" s="865"/>
      <c r="DO18" s="865"/>
      <c r="DP18" s="865"/>
      <c r="DQ18" s="865"/>
      <c r="DR18" s="865"/>
      <c r="DS18" s="865"/>
      <c r="DT18" s="865"/>
      <c r="DU18" s="865"/>
      <c r="DV18" s="865"/>
      <c r="DW18" s="865"/>
      <c r="DX18" s="865"/>
      <c r="DY18" s="865"/>
      <c r="DZ18" s="865"/>
      <c r="EA18" s="865"/>
      <c r="EB18" s="865"/>
      <c r="EC18" s="865"/>
      <c r="ED18" s="865"/>
    </row>
    <row r="19" spans="1:134" ht="15.75" customHeight="1">
      <c r="A19" s="96"/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4"/>
      <c r="X19" s="864"/>
      <c r="Y19" s="864"/>
      <c r="Z19" s="864"/>
      <c r="AA19" s="864"/>
      <c r="AB19" s="864"/>
      <c r="AC19" s="864"/>
      <c r="AD19" s="864"/>
      <c r="AE19" s="864"/>
      <c r="AF19" s="864"/>
      <c r="AG19" s="864"/>
      <c r="AH19" s="864"/>
      <c r="AI19" s="864"/>
      <c r="AJ19" s="864"/>
      <c r="AK19" s="864"/>
      <c r="AL19" s="864"/>
      <c r="AM19" s="865"/>
      <c r="AN19" s="865"/>
      <c r="AO19" s="865"/>
      <c r="AP19" s="865"/>
      <c r="AQ19" s="865"/>
      <c r="AR19" s="865"/>
      <c r="AS19" s="865"/>
      <c r="AT19" s="865"/>
      <c r="AU19" s="865"/>
      <c r="AV19" s="865"/>
      <c r="AW19" s="865"/>
      <c r="AX19" s="865"/>
      <c r="AY19" s="865"/>
      <c r="AZ19" s="865"/>
      <c r="BA19" s="865"/>
      <c r="BB19" s="865"/>
      <c r="BC19" s="865"/>
      <c r="BD19" s="865"/>
      <c r="BE19" s="865"/>
      <c r="BF19" s="865"/>
      <c r="BG19" s="865"/>
      <c r="BH19" s="865"/>
      <c r="BI19" s="865"/>
      <c r="BJ19" s="865"/>
      <c r="BK19" s="865"/>
      <c r="BL19" s="865"/>
      <c r="BM19" s="865"/>
      <c r="BN19" s="865"/>
      <c r="BO19" s="865"/>
      <c r="BP19" s="865"/>
      <c r="BQ19" s="865"/>
      <c r="BR19" s="865"/>
      <c r="BS19" s="865"/>
      <c r="BT19" s="865"/>
      <c r="BU19" s="865"/>
      <c r="BV19" s="865"/>
      <c r="BW19" s="865"/>
      <c r="BX19" s="865"/>
      <c r="BY19" s="865"/>
      <c r="BZ19" s="865"/>
      <c r="CA19" s="865"/>
      <c r="CB19" s="865"/>
      <c r="CC19" s="865"/>
      <c r="CD19" s="865"/>
      <c r="CE19" s="865"/>
      <c r="CF19" s="865"/>
      <c r="CG19" s="865"/>
      <c r="CH19" s="865"/>
      <c r="CI19" s="865"/>
      <c r="CJ19" s="865"/>
      <c r="CK19" s="865"/>
      <c r="CL19" s="865"/>
      <c r="CM19" s="865"/>
      <c r="CN19" s="865"/>
      <c r="CO19" s="865"/>
      <c r="CP19" s="865"/>
      <c r="CQ19" s="865"/>
      <c r="CR19" s="865"/>
      <c r="CS19" s="865"/>
      <c r="CT19" s="865"/>
      <c r="CU19" s="865"/>
      <c r="CV19" s="865"/>
      <c r="CW19" s="865"/>
      <c r="CX19" s="865"/>
      <c r="CY19" s="865"/>
      <c r="CZ19" s="865"/>
      <c r="DA19" s="865"/>
      <c r="DB19" s="865"/>
      <c r="DC19" s="865"/>
      <c r="DD19" s="865"/>
      <c r="DE19" s="865"/>
      <c r="DF19" s="865"/>
      <c r="DG19" s="865"/>
      <c r="DH19" s="865"/>
      <c r="DI19" s="865"/>
      <c r="DJ19" s="865"/>
      <c r="DK19" s="865"/>
      <c r="DL19" s="865"/>
      <c r="DM19" s="865"/>
      <c r="DN19" s="865"/>
      <c r="DO19" s="865"/>
      <c r="DP19" s="865"/>
      <c r="DQ19" s="865"/>
      <c r="DR19" s="865"/>
      <c r="DS19" s="865"/>
      <c r="DT19" s="865"/>
      <c r="DU19" s="865"/>
      <c r="DV19" s="865"/>
      <c r="DW19" s="865"/>
      <c r="DX19" s="865"/>
      <c r="DY19" s="865"/>
      <c r="DZ19" s="865"/>
      <c r="EA19" s="865"/>
      <c r="EB19" s="865"/>
      <c r="EC19" s="865"/>
      <c r="ED19" s="865"/>
    </row>
    <row r="20" spans="1:134" ht="15.75" customHeight="1">
      <c r="A20" s="96"/>
      <c r="B20" s="863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4"/>
      <c r="X20" s="864"/>
      <c r="Y20" s="864"/>
      <c r="Z20" s="864"/>
      <c r="AA20" s="864"/>
      <c r="AB20" s="864"/>
      <c r="AC20" s="864"/>
      <c r="AD20" s="864"/>
      <c r="AE20" s="864"/>
      <c r="AF20" s="864"/>
      <c r="AG20" s="864"/>
      <c r="AH20" s="864"/>
      <c r="AI20" s="864"/>
      <c r="AJ20" s="864"/>
      <c r="AK20" s="864"/>
      <c r="AL20" s="864"/>
      <c r="AM20" s="865"/>
      <c r="AN20" s="865"/>
      <c r="AO20" s="865"/>
      <c r="AP20" s="865"/>
      <c r="AQ20" s="865"/>
      <c r="AR20" s="865"/>
      <c r="AS20" s="865"/>
      <c r="AT20" s="865"/>
      <c r="AU20" s="865"/>
      <c r="AV20" s="865"/>
      <c r="AW20" s="865"/>
      <c r="AX20" s="865"/>
      <c r="AY20" s="865"/>
      <c r="AZ20" s="865"/>
      <c r="BA20" s="865"/>
      <c r="BB20" s="865"/>
      <c r="BC20" s="865"/>
      <c r="BD20" s="865"/>
      <c r="BE20" s="865"/>
      <c r="BF20" s="865"/>
      <c r="BG20" s="865"/>
      <c r="BH20" s="865"/>
      <c r="BI20" s="865"/>
      <c r="BJ20" s="865"/>
      <c r="BK20" s="865"/>
      <c r="BL20" s="865"/>
      <c r="BM20" s="865"/>
      <c r="BN20" s="865"/>
      <c r="BO20" s="865"/>
      <c r="BP20" s="865"/>
      <c r="BQ20" s="865"/>
      <c r="BR20" s="865"/>
      <c r="BS20" s="865"/>
      <c r="BT20" s="865"/>
      <c r="BU20" s="865"/>
      <c r="BV20" s="865"/>
      <c r="BW20" s="865"/>
      <c r="BX20" s="865"/>
      <c r="BY20" s="865"/>
      <c r="BZ20" s="865"/>
      <c r="CA20" s="865"/>
      <c r="CB20" s="865"/>
      <c r="CC20" s="865"/>
      <c r="CD20" s="865"/>
      <c r="CE20" s="865"/>
      <c r="CF20" s="865"/>
      <c r="CG20" s="865"/>
      <c r="CH20" s="865"/>
      <c r="CI20" s="865"/>
      <c r="CJ20" s="865"/>
      <c r="CK20" s="865"/>
      <c r="CL20" s="865"/>
      <c r="CM20" s="865"/>
      <c r="CN20" s="865"/>
      <c r="CO20" s="865"/>
      <c r="CP20" s="865"/>
      <c r="CQ20" s="865"/>
      <c r="CR20" s="865"/>
      <c r="CS20" s="865"/>
      <c r="CT20" s="865"/>
      <c r="CU20" s="865"/>
      <c r="CV20" s="865"/>
      <c r="CW20" s="865"/>
      <c r="CX20" s="865"/>
      <c r="CY20" s="865"/>
      <c r="CZ20" s="865"/>
      <c r="DA20" s="865"/>
      <c r="DB20" s="865"/>
      <c r="DC20" s="865"/>
      <c r="DD20" s="865"/>
      <c r="DE20" s="865"/>
      <c r="DF20" s="865"/>
      <c r="DG20" s="865"/>
      <c r="DH20" s="865"/>
      <c r="DI20" s="865"/>
      <c r="DJ20" s="865"/>
      <c r="DK20" s="865"/>
      <c r="DL20" s="865"/>
      <c r="DM20" s="865"/>
      <c r="DN20" s="865"/>
      <c r="DO20" s="865"/>
      <c r="DP20" s="865"/>
      <c r="DQ20" s="865"/>
      <c r="DR20" s="865"/>
      <c r="DS20" s="865"/>
      <c r="DT20" s="865"/>
      <c r="DU20" s="865"/>
      <c r="DV20" s="865"/>
      <c r="DW20" s="865"/>
      <c r="DX20" s="865"/>
      <c r="DY20" s="865"/>
      <c r="DZ20" s="865"/>
      <c r="EA20" s="865"/>
      <c r="EB20" s="865"/>
      <c r="EC20" s="865"/>
      <c r="ED20" s="865"/>
    </row>
    <row r="21" spans="1:134">
      <c r="A21" s="96"/>
      <c r="B21" s="857">
        <v>1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7">
        <v>2</v>
      </c>
      <c r="X21" s="858"/>
      <c r="Y21" s="858"/>
      <c r="Z21" s="858"/>
      <c r="AA21" s="858"/>
      <c r="AB21" s="857">
        <v>3</v>
      </c>
      <c r="AC21" s="858"/>
      <c r="AD21" s="858"/>
      <c r="AE21" s="858"/>
      <c r="AF21" s="858"/>
      <c r="AG21" s="858"/>
      <c r="AH21" s="858"/>
      <c r="AI21" s="858"/>
      <c r="AJ21" s="857">
        <v>4</v>
      </c>
      <c r="AK21" s="858"/>
      <c r="AL21" s="858"/>
      <c r="AM21" s="857">
        <v>5</v>
      </c>
      <c r="AN21" s="857"/>
      <c r="AO21" s="857"/>
      <c r="AP21" s="857"/>
      <c r="AQ21" s="857"/>
      <c r="AR21" s="857"/>
      <c r="AS21" s="857"/>
      <c r="AT21" s="857"/>
      <c r="AU21" s="857"/>
      <c r="AV21" s="857"/>
      <c r="AW21" s="857"/>
      <c r="AX21" s="857"/>
      <c r="AY21" s="858"/>
      <c r="AZ21" s="858"/>
      <c r="BA21" s="858"/>
      <c r="BB21" s="858"/>
      <c r="BC21" s="858"/>
      <c r="BD21" s="858"/>
      <c r="BE21" s="858"/>
      <c r="BF21" s="858"/>
      <c r="BG21" s="858"/>
      <c r="BH21" s="858"/>
      <c r="BI21" s="858"/>
      <c r="BJ21" s="858"/>
      <c r="BK21" s="858"/>
      <c r="BL21" s="858"/>
      <c r="BM21" s="858"/>
      <c r="BN21" s="858"/>
      <c r="BO21" s="858"/>
      <c r="BP21" s="858"/>
      <c r="BQ21" s="858"/>
      <c r="BR21" s="858"/>
      <c r="BS21" s="857">
        <v>6</v>
      </c>
      <c r="BT21" s="857"/>
      <c r="BU21" s="857"/>
      <c r="BV21" s="857"/>
      <c r="BW21" s="857"/>
      <c r="BX21" s="857"/>
      <c r="BY21" s="857"/>
      <c r="BZ21" s="857"/>
      <c r="CA21" s="857"/>
      <c r="CB21" s="857"/>
      <c r="CC21" s="857"/>
      <c r="CD21" s="857"/>
      <c r="CE21" s="857"/>
      <c r="CF21" s="857"/>
      <c r="CG21" s="857"/>
      <c r="CH21" s="857"/>
      <c r="CI21" s="857"/>
      <c r="CJ21" s="857"/>
      <c r="CK21" s="857"/>
      <c r="CL21" s="857"/>
      <c r="CM21" s="857"/>
      <c r="CN21" s="857"/>
      <c r="CO21" s="857"/>
      <c r="CP21" s="857"/>
      <c r="CQ21" s="857"/>
      <c r="CR21" s="857"/>
      <c r="CS21" s="857"/>
      <c r="CT21" s="857"/>
      <c r="CU21" s="857"/>
      <c r="CV21" s="857"/>
      <c r="CW21" s="857"/>
      <c r="CX21" s="857"/>
      <c r="CY21" s="857">
        <v>7</v>
      </c>
      <c r="CZ21" s="857"/>
      <c r="DA21" s="857"/>
      <c r="DB21" s="857"/>
      <c r="DC21" s="857"/>
      <c r="DD21" s="857"/>
      <c r="DE21" s="857"/>
      <c r="DF21" s="857"/>
      <c r="DG21" s="857"/>
      <c r="DH21" s="857"/>
      <c r="DI21" s="857"/>
      <c r="DJ21" s="857"/>
      <c r="DK21" s="858"/>
      <c r="DL21" s="858"/>
      <c r="DM21" s="858"/>
      <c r="DN21" s="858"/>
      <c r="DO21" s="858"/>
      <c r="DP21" s="858"/>
      <c r="DQ21" s="858"/>
      <c r="DR21" s="858"/>
      <c r="DS21" s="858"/>
      <c r="DT21" s="858"/>
      <c r="DU21" s="858"/>
      <c r="DV21" s="858"/>
      <c r="DW21" s="858"/>
      <c r="DX21" s="858"/>
      <c r="DY21" s="858"/>
      <c r="DZ21" s="858"/>
      <c r="EA21" s="858"/>
      <c r="EB21" s="858"/>
      <c r="EC21" s="858"/>
      <c r="ED21" s="858"/>
    </row>
    <row r="22" spans="1:134" ht="15.75">
      <c r="A22" s="97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3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6"/>
      <c r="X22" s="853"/>
      <c r="Y22" s="853"/>
      <c r="Z22" s="853"/>
      <c r="AA22" s="853"/>
      <c r="AB22" s="856"/>
      <c r="AC22" s="853"/>
      <c r="AD22" s="853"/>
      <c r="AE22" s="853"/>
      <c r="AF22" s="853"/>
      <c r="AG22" s="853"/>
      <c r="AH22" s="853"/>
      <c r="AI22" s="853"/>
      <c r="AJ22" s="856"/>
      <c r="AK22" s="853"/>
      <c r="AL22" s="853"/>
      <c r="AM22" s="852"/>
      <c r="AN22" s="852"/>
      <c r="AO22" s="852"/>
      <c r="AP22" s="852"/>
      <c r="AQ22" s="852"/>
      <c r="AR22" s="852"/>
      <c r="AS22" s="852"/>
      <c r="AT22" s="852"/>
      <c r="AU22" s="852"/>
      <c r="AV22" s="852"/>
      <c r="AW22" s="852"/>
      <c r="AX22" s="852"/>
      <c r="AY22" s="853"/>
      <c r="AZ22" s="853"/>
      <c r="BA22" s="853"/>
      <c r="BB22" s="853"/>
      <c r="BC22" s="853"/>
      <c r="BD22" s="853"/>
      <c r="BE22" s="853"/>
      <c r="BF22" s="853"/>
      <c r="BG22" s="853"/>
      <c r="BH22" s="853"/>
      <c r="BI22" s="853"/>
      <c r="BJ22" s="853"/>
      <c r="BK22" s="853"/>
      <c r="BL22" s="853"/>
      <c r="BM22" s="853"/>
      <c r="BN22" s="853"/>
      <c r="BO22" s="853"/>
      <c r="BP22" s="853"/>
      <c r="BQ22" s="853"/>
      <c r="BR22" s="853"/>
      <c r="BS22" s="852"/>
      <c r="BT22" s="852"/>
      <c r="BU22" s="852"/>
      <c r="BV22" s="852"/>
      <c r="BW22" s="852"/>
      <c r="BX22" s="852"/>
      <c r="BY22" s="852"/>
      <c r="BZ22" s="852"/>
      <c r="CA22" s="852"/>
      <c r="CB22" s="852"/>
      <c r="CC22" s="852"/>
      <c r="CD22" s="852"/>
      <c r="CE22" s="852"/>
      <c r="CF22" s="852"/>
      <c r="CG22" s="852"/>
      <c r="CH22" s="852"/>
      <c r="CI22" s="852"/>
      <c r="CJ22" s="852"/>
      <c r="CK22" s="852"/>
      <c r="CL22" s="852"/>
      <c r="CM22" s="852"/>
      <c r="CN22" s="852"/>
      <c r="CO22" s="852"/>
      <c r="CP22" s="852"/>
      <c r="CQ22" s="852"/>
      <c r="CR22" s="852"/>
      <c r="CS22" s="852"/>
      <c r="CT22" s="852"/>
      <c r="CU22" s="852"/>
      <c r="CV22" s="852"/>
      <c r="CW22" s="852"/>
      <c r="CX22" s="852"/>
      <c r="CY22" s="852"/>
      <c r="CZ22" s="852"/>
      <c r="DA22" s="852"/>
      <c r="DB22" s="852"/>
      <c r="DC22" s="852"/>
      <c r="DD22" s="852"/>
      <c r="DE22" s="852"/>
      <c r="DF22" s="852"/>
      <c r="DG22" s="852"/>
      <c r="DH22" s="852"/>
      <c r="DI22" s="852"/>
      <c r="DJ22" s="852"/>
      <c r="DK22" s="853"/>
      <c r="DL22" s="853"/>
      <c r="DM22" s="853"/>
      <c r="DN22" s="853"/>
      <c r="DO22" s="853"/>
      <c r="DP22" s="853"/>
      <c r="DQ22" s="853"/>
      <c r="DR22" s="853"/>
      <c r="DS22" s="853"/>
      <c r="DT22" s="853"/>
      <c r="DU22" s="853"/>
      <c r="DV22" s="853"/>
      <c r="DW22" s="853"/>
      <c r="DX22" s="853"/>
      <c r="DY22" s="853"/>
      <c r="DZ22" s="853"/>
      <c r="EA22" s="853"/>
      <c r="EB22" s="853"/>
      <c r="EC22" s="853"/>
      <c r="ED22" s="853"/>
    </row>
    <row r="23" spans="1:134" ht="15.75">
      <c r="A23" s="97"/>
      <c r="B23" s="852"/>
      <c r="C23" s="852"/>
      <c r="D23" s="852"/>
      <c r="E23" s="852"/>
      <c r="F23" s="852"/>
      <c r="G23" s="852"/>
      <c r="H23" s="852"/>
      <c r="I23" s="852"/>
      <c r="J23" s="852"/>
      <c r="K23" s="852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6"/>
      <c r="X23" s="853"/>
      <c r="Y23" s="853"/>
      <c r="Z23" s="853"/>
      <c r="AA23" s="853"/>
      <c r="AB23" s="856"/>
      <c r="AC23" s="853"/>
      <c r="AD23" s="853"/>
      <c r="AE23" s="853"/>
      <c r="AF23" s="853"/>
      <c r="AG23" s="853"/>
      <c r="AH23" s="853"/>
      <c r="AI23" s="853"/>
      <c r="AJ23" s="856"/>
      <c r="AK23" s="853"/>
      <c r="AL23" s="853"/>
      <c r="AM23" s="852"/>
      <c r="AN23" s="852"/>
      <c r="AO23" s="852"/>
      <c r="AP23" s="852"/>
      <c r="AQ23" s="852"/>
      <c r="AR23" s="852"/>
      <c r="AS23" s="852"/>
      <c r="AT23" s="852"/>
      <c r="AU23" s="852"/>
      <c r="AV23" s="852"/>
      <c r="AW23" s="852"/>
      <c r="AX23" s="852"/>
      <c r="AY23" s="853"/>
      <c r="AZ23" s="853"/>
      <c r="BA23" s="853"/>
      <c r="BB23" s="853"/>
      <c r="BC23" s="853"/>
      <c r="BD23" s="853"/>
      <c r="BE23" s="853"/>
      <c r="BF23" s="853"/>
      <c r="BG23" s="853"/>
      <c r="BH23" s="853"/>
      <c r="BI23" s="853"/>
      <c r="BJ23" s="853"/>
      <c r="BK23" s="853"/>
      <c r="BL23" s="853"/>
      <c r="BM23" s="853"/>
      <c r="BN23" s="853"/>
      <c r="BO23" s="853"/>
      <c r="BP23" s="853"/>
      <c r="BQ23" s="853"/>
      <c r="BR23" s="853"/>
      <c r="BS23" s="852"/>
      <c r="BT23" s="852"/>
      <c r="BU23" s="852"/>
      <c r="BV23" s="852"/>
      <c r="BW23" s="852"/>
      <c r="BX23" s="852"/>
      <c r="BY23" s="852"/>
      <c r="BZ23" s="852"/>
      <c r="CA23" s="852"/>
      <c r="CB23" s="852"/>
      <c r="CC23" s="852"/>
      <c r="CD23" s="852"/>
      <c r="CE23" s="852"/>
      <c r="CF23" s="852"/>
      <c r="CG23" s="852"/>
      <c r="CH23" s="852"/>
      <c r="CI23" s="852"/>
      <c r="CJ23" s="852"/>
      <c r="CK23" s="852"/>
      <c r="CL23" s="852"/>
      <c r="CM23" s="852"/>
      <c r="CN23" s="852"/>
      <c r="CO23" s="852"/>
      <c r="CP23" s="852"/>
      <c r="CQ23" s="852"/>
      <c r="CR23" s="852"/>
      <c r="CS23" s="852"/>
      <c r="CT23" s="852"/>
      <c r="CU23" s="852"/>
      <c r="CV23" s="852"/>
      <c r="CW23" s="852"/>
      <c r="CX23" s="852"/>
      <c r="CY23" s="852"/>
      <c r="CZ23" s="852"/>
      <c r="DA23" s="852"/>
      <c r="DB23" s="852"/>
      <c r="DC23" s="852"/>
      <c r="DD23" s="852"/>
      <c r="DE23" s="852"/>
      <c r="DF23" s="852"/>
      <c r="DG23" s="852"/>
      <c r="DH23" s="852"/>
      <c r="DI23" s="852"/>
      <c r="DJ23" s="852"/>
      <c r="DK23" s="853"/>
      <c r="DL23" s="853"/>
      <c r="DM23" s="853"/>
      <c r="DN23" s="853"/>
      <c r="DO23" s="853"/>
      <c r="DP23" s="853"/>
      <c r="DQ23" s="853"/>
      <c r="DR23" s="853"/>
      <c r="DS23" s="853"/>
      <c r="DT23" s="853"/>
      <c r="DU23" s="853"/>
      <c r="DV23" s="853"/>
      <c r="DW23" s="853"/>
      <c r="DX23" s="853"/>
      <c r="DY23" s="853"/>
      <c r="DZ23" s="853"/>
      <c r="EA23" s="853"/>
      <c r="EB23" s="853"/>
      <c r="EC23" s="853"/>
      <c r="ED23" s="853"/>
    </row>
    <row r="24" spans="1:134" ht="15.75">
      <c r="A24" s="97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3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6"/>
      <c r="X24" s="853"/>
      <c r="Y24" s="853"/>
      <c r="Z24" s="853"/>
      <c r="AA24" s="853"/>
      <c r="AB24" s="856"/>
      <c r="AC24" s="853"/>
      <c r="AD24" s="853"/>
      <c r="AE24" s="853"/>
      <c r="AF24" s="853"/>
      <c r="AG24" s="853"/>
      <c r="AH24" s="853"/>
      <c r="AI24" s="853"/>
      <c r="AJ24" s="856"/>
      <c r="AK24" s="853"/>
      <c r="AL24" s="853"/>
      <c r="AM24" s="852"/>
      <c r="AN24" s="852"/>
      <c r="AO24" s="852"/>
      <c r="AP24" s="852"/>
      <c r="AQ24" s="852"/>
      <c r="AR24" s="852"/>
      <c r="AS24" s="852"/>
      <c r="AT24" s="852"/>
      <c r="AU24" s="852"/>
      <c r="AV24" s="852"/>
      <c r="AW24" s="852"/>
      <c r="AX24" s="852"/>
      <c r="AY24" s="853"/>
      <c r="AZ24" s="853"/>
      <c r="BA24" s="853"/>
      <c r="BB24" s="853"/>
      <c r="BC24" s="853"/>
      <c r="BD24" s="853"/>
      <c r="BE24" s="853"/>
      <c r="BF24" s="853"/>
      <c r="BG24" s="853"/>
      <c r="BH24" s="853"/>
      <c r="BI24" s="853"/>
      <c r="BJ24" s="853"/>
      <c r="BK24" s="853"/>
      <c r="BL24" s="853"/>
      <c r="BM24" s="853"/>
      <c r="BN24" s="853"/>
      <c r="BO24" s="853"/>
      <c r="BP24" s="853"/>
      <c r="BQ24" s="853"/>
      <c r="BR24" s="853"/>
      <c r="BS24" s="852"/>
      <c r="BT24" s="852"/>
      <c r="BU24" s="852"/>
      <c r="BV24" s="852"/>
      <c r="BW24" s="852"/>
      <c r="BX24" s="852"/>
      <c r="BY24" s="852"/>
      <c r="BZ24" s="852"/>
      <c r="CA24" s="852"/>
      <c r="CB24" s="852"/>
      <c r="CC24" s="852"/>
      <c r="CD24" s="852"/>
      <c r="CE24" s="852"/>
      <c r="CF24" s="852"/>
      <c r="CG24" s="852"/>
      <c r="CH24" s="852"/>
      <c r="CI24" s="852"/>
      <c r="CJ24" s="852"/>
      <c r="CK24" s="852"/>
      <c r="CL24" s="852"/>
      <c r="CM24" s="852"/>
      <c r="CN24" s="852"/>
      <c r="CO24" s="852"/>
      <c r="CP24" s="852"/>
      <c r="CQ24" s="852"/>
      <c r="CR24" s="852"/>
      <c r="CS24" s="852"/>
      <c r="CT24" s="852"/>
      <c r="CU24" s="852"/>
      <c r="CV24" s="852"/>
      <c r="CW24" s="852"/>
      <c r="CX24" s="852"/>
      <c r="CY24" s="852"/>
      <c r="CZ24" s="852"/>
      <c r="DA24" s="852"/>
      <c r="DB24" s="852"/>
      <c r="DC24" s="852"/>
      <c r="DD24" s="852"/>
      <c r="DE24" s="852"/>
      <c r="DF24" s="852"/>
      <c r="DG24" s="852"/>
      <c r="DH24" s="852"/>
      <c r="DI24" s="852"/>
      <c r="DJ24" s="852"/>
      <c r="DK24" s="853"/>
      <c r="DL24" s="853"/>
      <c r="DM24" s="853"/>
      <c r="DN24" s="853"/>
      <c r="DO24" s="853"/>
      <c r="DP24" s="853"/>
      <c r="DQ24" s="853"/>
      <c r="DR24" s="853"/>
      <c r="DS24" s="853"/>
      <c r="DT24" s="853"/>
      <c r="DU24" s="853"/>
      <c r="DV24" s="853"/>
      <c r="DW24" s="853"/>
      <c r="DX24" s="853"/>
      <c r="DY24" s="853"/>
      <c r="DZ24" s="853"/>
      <c r="EA24" s="853"/>
      <c r="EB24" s="853"/>
      <c r="EC24" s="853"/>
      <c r="ED24" s="853"/>
    </row>
    <row r="25" spans="1:134" ht="15.75">
      <c r="A25" s="98"/>
      <c r="B25" s="852"/>
      <c r="C25" s="852"/>
      <c r="D25" s="852"/>
      <c r="E25" s="852"/>
      <c r="F25" s="852"/>
      <c r="G25" s="852"/>
      <c r="H25" s="852"/>
      <c r="I25" s="852"/>
      <c r="J25" s="852"/>
      <c r="K25" s="852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6"/>
      <c r="X25" s="853"/>
      <c r="Y25" s="853"/>
      <c r="Z25" s="853"/>
      <c r="AA25" s="853"/>
      <c r="AB25" s="856"/>
      <c r="AC25" s="853"/>
      <c r="AD25" s="853"/>
      <c r="AE25" s="853"/>
      <c r="AF25" s="853"/>
      <c r="AG25" s="853"/>
      <c r="AH25" s="853"/>
      <c r="AI25" s="853"/>
      <c r="AJ25" s="856"/>
      <c r="AK25" s="853"/>
      <c r="AL25" s="853"/>
      <c r="AM25" s="852"/>
      <c r="AN25" s="852"/>
      <c r="AO25" s="852"/>
      <c r="AP25" s="852"/>
      <c r="AQ25" s="852"/>
      <c r="AR25" s="852"/>
      <c r="AS25" s="852"/>
      <c r="AT25" s="852"/>
      <c r="AU25" s="852"/>
      <c r="AV25" s="852"/>
      <c r="AW25" s="852"/>
      <c r="AX25" s="852"/>
      <c r="AY25" s="853" t="s">
        <v>9</v>
      </c>
      <c r="AZ25" s="853"/>
      <c r="BA25" s="853"/>
      <c r="BB25" s="853"/>
      <c r="BC25" s="853"/>
      <c r="BD25" s="853"/>
      <c r="BE25" s="853"/>
      <c r="BF25" s="853"/>
      <c r="BG25" s="853"/>
      <c r="BH25" s="853"/>
      <c r="BI25" s="853" t="s">
        <v>9</v>
      </c>
      <c r="BJ25" s="853"/>
      <c r="BK25" s="853"/>
      <c r="BL25" s="853"/>
      <c r="BM25" s="853"/>
      <c r="BN25" s="853"/>
      <c r="BO25" s="853"/>
      <c r="BP25" s="853"/>
      <c r="BQ25" s="853"/>
      <c r="BR25" s="853"/>
      <c r="BS25" s="852"/>
      <c r="BT25" s="852"/>
      <c r="BU25" s="852"/>
      <c r="BV25" s="852"/>
      <c r="BW25" s="852"/>
      <c r="BX25" s="852"/>
      <c r="BY25" s="852"/>
      <c r="BZ25" s="852"/>
      <c r="CA25" s="852"/>
      <c r="CB25" s="852"/>
      <c r="CC25" s="852"/>
      <c r="CD25" s="852"/>
      <c r="CE25" s="852" t="s">
        <v>9</v>
      </c>
      <c r="CF25" s="852"/>
      <c r="CG25" s="852"/>
      <c r="CH25" s="852"/>
      <c r="CI25" s="852"/>
      <c r="CJ25" s="852"/>
      <c r="CK25" s="852"/>
      <c r="CL25" s="852"/>
      <c r="CM25" s="852"/>
      <c r="CN25" s="852"/>
      <c r="CO25" s="852" t="s">
        <v>9</v>
      </c>
      <c r="CP25" s="852"/>
      <c r="CQ25" s="852"/>
      <c r="CR25" s="852"/>
      <c r="CS25" s="852"/>
      <c r="CT25" s="852"/>
      <c r="CU25" s="852"/>
      <c r="CV25" s="852"/>
      <c r="CW25" s="852"/>
      <c r="CX25" s="852"/>
      <c r="CY25" s="852"/>
      <c r="CZ25" s="852"/>
      <c r="DA25" s="852"/>
      <c r="DB25" s="852"/>
      <c r="DC25" s="852"/>
      <c r="DD25" s="852"/>
      <c r="DE25" s="852"/>
      <c r="DF25" s="852"/>
      <c r="DG25" s="852"/>
      <c r="DH25" s="852"/>
      <c r="DI25" s="852"/>
      <c r="DJ25" s="852"/>
      <c r="DK25" s="853" t="s">
        <v>9</v>
      </c>
      <c r="DL25" s="853"/>
      <c r="DM25" s="853"/>
      <c r="DN25" s="853"/>
      <c r="DO25" s="853"/>
      <c r="DP25" s="853"/>
      <c r="DQ25" s="853"/>
      <c r="DR25" s="853"/>
      <c r="DS25" s="853"/>
      <c r="DT25" s="853"/>
      <c r="DU25" s="853" t="s">
        <v>9</v>
      </c>
      <c r="DV25" s="853"/>
      <c r="DW25" s="853"/>
      <c r="DX25" s="853"/>
      <c r="DY25" s="853"/>
      <c r="DZ25" s="853"/>
      <c r="EA25" s="853"/>
      <c r="EB25" s="853"/>
      <c r="EC25" s="853"/>
      <c r="ED25" s="853"/>
    </row>
    <row r="26" spans="1:134" ht="15.75">
      <c r="A26" s="98"/>
      <c r="B26" s="852" t="s">
        <v>567</v>
      </c>
      <c r="C26" s="852"/>
      <c r="D26" s="852"/>
      <c r="E26" s="852"/>
      <c r="F26" s="852"/>
      <c r="G26" s="852"/>
      <c r="H26" s="852"/>
      <c r="I26" s="852"/>
      <c r="J26" s="852"/>
      <c r="K26" s="852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6"/>
      <c r="X26" s="853"/>
      <c r="Y26" s="853"/>
      <c r="Z26" s="853"/>
      <c r="AA26" s="853"/>
      <c r="AB26" s="856"/>
      <c r="AC26" s="853"/>
      <c r="AD26" s="853"/>
      <c r="AE26" s="853"/>
      <c r="AF26" s="853"/>
      <c r="AG26" s="853"/>
      <c r="AH26" s="853"/>
      <c r="AI26" s="853"/>
      <c r="AJ26" s="856"/>
      <c r="AK26" s="853"/>
      <c r="AL26" s="853"/>
      <c r="AM26" s="852"/>
      <c r="AN26" s="853"/>
      <c r="AO26" s="853"/>
      <c r="AP26" s="853"/>
      <c r="AQ26" s="853"/>
      <c r="AR26" s="853"/>
      <c r="AS26" s="853"/>
      <c r="AT26" s="853"/>
      <c r="AU26" s="853"/>
      <c r="AV26" s="853"/>
      <c r="AW26" s="853"/>
      <c r="AX26" s="853"/>
      <c r="AY26" s="853"/>
      <c r="AZ26" s="853"/>
      <c r="BA26" s="853"/>
      <c r="BB26" s="853"/>
      <c r="BC26" s="853"/>
      <c r="BD26" s="853"/>
      <c r="BE26" s="853"/>
      <c r="BF26" s="853"/>
      <c r="BG26" s="853"/>
      <c r="BH26" s="853"/>
      <c r="BI26" s="853"/>
      <c r="BJ26" s="853"/>
      <c r="BK26" s="853"/>
      <c r="BL26" s="853"/>
      <c r="BM26" s="853"/>
      <c r="BN26" s="853"/>
      <c r="BO26" s="853"/>
      <c r="BP26" s="853"/>
      <c r="BQ26" s="853"/>
      <c r="BR26" s="853"/>
      <c r="BS26" s="852"/>
      <c r="BT26" s="852"/>
      <c r="BU26" s="852"/>
      <c r="BV26" s="852"/>
      <c r="BW26" s="852"/>
      <c r="BX26" s="852"/>
      <c r="BY26" s="852"/>
      <c r="BZ26" s="852"/>
      <c r="CA26" s="852"/>
      <c r="CB26" s="852"/>
      <c r="CC26" s="852"/>
      <c r="CD26" s="852"/>
      <c r="CE26" s="852" t="s">
        <v>9</v>
      </c>
      <c r="CF26" s="852"/>
      <c r="CG26" s="852"/>
      <c r="CH26" s="852"/>
      <c r="CI26" s="852"/>
      <c r="CJ26" s="852"/>
      <c r="CK26" s="852"/>
      <c r="CL26" s="852"/>
      <c r="CM26" s="852"/>
      <c r="CN26" s="852"/>
      <c r="CO26" s="852" t="s">
        <v>9</v>
      </c>
      <c r="CP26" s="852"/>
      <c r="CQ26" s="852"/>
      <c r="CR26" s="852"/>
      <c r="CS26" s="852"/>
      <c r="CT26" s="852"/>
      <c r="CU26" s="852"/>
      <c r="CV26" s="852"/>
      <c r="CW26" s="852"/>
      <c r="CX26" s="852"/>
      <c r="CY26" s="852"/>
      <c r="CZ26" s="852"/>
      <c r="DA26" s="852"/>
      <c r="DB26" s="852"/>
      <c r="DC26" s="852"/>
      <c r="DD26" s="852"/>
      <c r="DE26" s="852"/>
      <c r="DF26" s="852"/>
      <c r="DG26" s="852"/>
      <c r="DH26" s="852"/>
      <c r="DI26" s="852"/>
      <c r="DJ26" s="852"/>
      <c r="DK26" s="853" t="s">
        <v>9</v>
      </c>
      <c r="DL26" s="853"/>
      <c r="DM26" s="853"/>
      <c r="DN26" s="853"/>
      <c r="DO26" s="853"/>
      <c r="DP26" s="853"/>
      <c r="DQ26" s="853"/>
      <c r="DR26" s="853"/>
      <c r="DS26" s="853"/>
      <c r="DT26" s="853"/>
      <c r="DU26" s="853" t="s">
        <v>9</v>
      </c>
      <c r="DV26" s="853"/>
      <c r="DW26" s="853"/>
      <c r="DX26" s="853"/>
      <c r="DY26" s="853"/>
      <c r="DZ26" s="853"/>
      <c r="EA26" s="853"/>
      <c r="EB26" s="853"/>
      <c r="EC26" s="853"/>
      <c r="ED26" s="853"/>
    </row>
    <row r="27" spans="1:134" ht="15.75">
      <c r="B27" s="854"/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</row>
    <row r="29" spans="1:134" s="352" customFormat="1" ht="15.75">
      <c r="A29" s="278"/>
      <c r="B29" s="278"/>
      <c r="C29" s="278"/>
      <c r="D29" s="278" t="s">
        <v>138</v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 t="s">
        <v>611</v>
      </c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</row>
    <row r="30" spans="1:134" s="352" customFormat="1" ht="15.75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</row>
    <row r="31" spans="1:134" s="352" customFormat="1" ht="15.75">
      <c r="A31" s="278"/>
      <c r="B31" s="278"/>
      <c r="C31" s="278"/>
      <c r="D31" s="278" t="s">
        <v>252</v>
      </c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 t="s">
        <v>613</v>
      </c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</row>
    <row r="32" spans="1:134" s="352" customFormat="1" ht="15.75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</row>
  </sheetData>
  <mergeCells count="77">
    <mergeCell ref="BK1:ED1"/>
    <mergeCell ref="W9:CS11"/>
    <mergeCell ref="C5:DP5"/>
    <mergeCell ref="DR5:ED6"/>
    <mergeCell ref="C6:DP6"/>
    <mergeCell ref="W7:BR7"/>
    <mergeCell ref="BS7:BU7"/>
    <mergeCell ref="BV7:BZ7"/>
    <mergeCell ref="CA7:CC7"/>
    <mergeCell ref="DR7:ED7"/>
    <mergeCell ref="BM8:BR8"/>
    <mergeCell ref="DR8:ED8"/>
    <mergeCell ref="DR9:ED9"/>
    <mergeCell ref="DR12:ED12"/>
    <mergeCell ref="AH8:AL8"/>
    <mergeCell ref="AM8:AP8"/>
    <mergeCell ref="AQ8:AR8"/>
    <mergeCell ref="AS8:BF8"/>
    <mergeCell ref="BG8:BI8"/>
    <mergeCell ref="BJ8:BL8"/>
    <mergeCell ref="DR10:ED10"/>
    <mergeCell ref="DR11:ED11"/>
    <mergeCell ref="W12:CS13"/>
    <mergeCell ref="DR13:ED13"/>
    <mergeCell ref="DR14:ED14"/>
    <mergeCell ref="B16:ED16"/>
    <mergeCell ref="B18:V20"/>
    <mergeCell ref="W18:AA20"/>
    <mergeCell ref="AB18:AI20"/>
    <mergeCell ref="AJ18:AL20"/>
    <mergeCell ref="AM18:CX18"/>
    <mergeCell ref="CY18:ED20"/>
    <mergeCell ref="AM19:BR20"/>
    <mergeCell ref="BS19:CX20"/>
    <mergeCell ref="CY22:ED22"/>
    <mergeCell ref="B21:V21"/>
    <mergeCell ref="W21:AA21"/>
    <mergeCell ref="AB21:AI21"/>
    <mergeCell ref="AJ21:AL21"/>
    <mergeCell ref="AM21:BR21"/>
    <mergeCell ref="BS21:CX21"/>
    <mergeCell ref="CY21:ED21"/>
    <mergeCell ref="B22:V22"/>
    <mergeCell ref="W22:AA22"/>
    <mergeCell ref="AB22:AI22"/>
    <mergeCell ref="AJ22:AL22"/>
    <mergeCell ref="AM22:BR22"/>
    <mergeCell ref="BS22:CX22"/>
    <mergeCell ref="CY23:ED23"/>
    <mergeCell ref="B24:V24"/>
    <mergeCell ref="W24:AA24"/>
    <mergeCell ref="AB24:AI24"/>
    <mergeCell ref="AJ24:AL24"/>
    <mergeCell ref="AM24:BR24"/>
    <mergeCell ref="BS24:CX24"/>
    <mergeCell ref="CY24:ED24"/>
    <mergeCell ref="B23:V23"/>
    <mergeCell ref="W23:AA23"/>
    <mergeCell ref="AB23:AI23"/>
    <mergeCell ref="AJ23:AL23"/>
    <mergeCell ref="AM23:BR23"/>
    <mergeCell ref="BS23:CX23"/>
    <mergeCell ref="CY25:ED25"/>
    <mergeCell ref="AM26:BR26"/>
    <mergeCell ref="BS26:CX26"/>
    <mergeCell ref="CY26:ED26"/>
    <mergeCell ref="B27:AI27"/>
    <mergeCell ref="B25:V25"/>
    <mergeCell ref="W25:AA25"/>
    <mergeCell ref="AB25:AI25"/>
    <mergeCell ref="AJ25:AL25"/>
    <mergeCell ref="AM25:BR25"/>
    <mergeCell ref="BS25:CX25"/>
    <mergeCell ref="B26:V26"/>
    <mergeCell ref="W26:AA26"/>
    <mergeCell ref="AB26:AI26"/>
    <mergeCell ref="AJ26:AL2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D32"/>
  <sheetViews>
    <sheetView workbookViewId="0">
      <selection activeCell="DO22" sqref="DO22:ED22"/>
    </sheetView>
  </sheetViews>
  <sheetFormatPr defaultRowHeight="15"/>
  <cols>
    <col min="1" max="1" width="1" style="82" customWidth="1"/>
    <col min="2" max="2" width="10.28515625" style="82" customWidth="1"/>
    <col min="3" max="22" width="1.7109375" style="82" customWidth="1"/>
    <col min="23" max="35" width="2.140625" style="82" customWidth="1"/>
    <col min="36" max="36" width="13.85546875" style="82" customWidth="1"/>
    <col min="37" max="38" width="1.140625" style="82" customWidth="1"/>
    <col min="39" max="134" width="1" style="82" customWidth="1"/>
  </cols>
  <sheetData>
    <row r="1" spans="1:134" ht="15.7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77" t="s">
        <v>718</v>
      </c>
      <c r="BL1" s="877"/>
      <c r="BM1" s="877"/>
      <c r="BN1" s="877"/>
      <c r="BO1" s="877"/>
      <c r="BP1" s="877"/>
      <c r="BQ1" s="877"/>
      <c r="BR1" s="877"/>
      <c r="BS1" s="877"/>
      <c r="BT1" s="877"/>
      <c r="BU1" s="877"/>
      <c r="BV1" s="877"/>
      <c r="BW1" s="877"/>
      <c r="BX1" s="877"/>
      <c r="BY1" s="877"/>
      <c r="BZ1" s="877"/>
      <c r="CA1" s="877"/>
      <c r="CB1" s="877"/>
      <c r="CC1" s="877"/>
      <c r="CD1" s="877"/>
      <c r="CE1" s="877"/>
      <c r="CF1" s="877"/>
      <c r="CG1" s="877"/>
      <c r="CH1" s="877"/>
      <c r="CI1" s="877"/>
      <c r="CJ1" s="877"/>
      <c r="CK1" s="877"/>
      <c r="CL1" s="877"/>
      <c r="CM1" s="877"/>
      <c r="CN1" s="877"/>
      <c r="CO1" s="877"/>
      <c r="CP1" s="877"/>
      <c r="CQ1" s="877"/>
      <c r="CR1" s="877"/>
      <c r="CS1" s="877"/>
      <c r="CT1" s="877"/>
      <c r="CU1" s="877"/>
      <c r="CV1" s="877"/>
      <c r="CW1" s="877"/>
      <c r="CX1" s="877"/>
      <c r="CY1" s="877"/>
      <c r="CZ1" s="877"/>
      <c r="DA1" s="877"/>
      <c r="DB1" s="877"/>
      <c r="DC1" s="877"/>
      <c r="DD1" s="877"/>
      <c r="DE1" s="877"/>
      <c r="DF1" s="877"/>
      <c r="DG1" s="877"/>
      <c r="DH1" s="877"/>
      <c r="DI1" s="877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877"/>
      <c r="EA1" s="877"/>
      <c r="EB1" s="877"/>
      <c r="EC1" s="877"/>
      <c r="ED1" s="877"/>
    </row>
    <row r="2" spans="1:134" ht="15.75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</row>
    <row r="3" spans="1:134" ht="15.75" hidden="1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</row>
    <row r="4" spans="1:134" ht="15.7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</row>
    <row r="5" spans="1:134" ht="49.5" customHeight="1">
      <c r="A5" s="84"/>
      <c r="B5" s="85"/>
      <c r="C5" s="879" t="s">
        <v>719</v>
      </c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879"/>
      <c r="AE5" s="879"/>
      <c r="AF5" s="879"/>
      <c r="AG5" s="879"/>
      <c r="AH5" s="879"/>
      <c r="AI5" s="879"/>
      <c r="AJ5" s="879"/>
      <c r="AK5" s="879"/>
      <c r="AL5" s="879"/>
      <c r="AM5" s="879"/>
      <c r="AN5" s="879"/>
      <c r="AO5" s="879"/>
      <c r="AP5" s="879"/>
      <c r="AQ5" s="879"/>
      <c r="AR5" s="879"/>
      <c r="AS5" s="879"/>
      <c r="AT5" s="879"/>
      <c r="AU5" s="879"/>
      <c r="AV5" s="879"/>
      <c r="AW5" s="879"/>
      <c r="AX5" s="879"/>
      <c r="AY5" s="879"/>
      <c r="AZ5" s="879"/>
      <c r="BA5" s="879"/>
      <c r="BB5" s="879"/>
      <c r="BC5" s="879"/>
      <c r="BD5" s="879"/>
      <c r="BE5" s="879"/>
      <c r="BF5" s="879"/>
      <c r="BG5" s="879"/>
      <c r="BH5" s="879"/>
      <c r="BI5" s="879"/>
      <c r="BJ5" s="879"/>
      <c r="BK5" s="879"/>
      <c r="BL5" s="879"/>
      <c r="BM5" s="879"/>
      <c r="BN5" s="879"/>
      <c r="BO5" s="879"/>
      <c r="BP5" s="879"/>
      <c r="BQ5" s="879"/>
      <c r="BR5" s="879"/>
      <c r="BS5" s="879"/>
      <c r="BT5" s="879"/>
      <c r="BU5" s="879"/>
      <c r="BV5" s="879"/>
      <c r="BW5" s="879"/>
      <c r="BX5" s="879"/>
      <c r="BY5" s="879"/>
      <c r="BZ5" s="879"/>
      <c r="CA5" s="879"/>
      <c r="CB5" s="879"/>
      <c r="CC5" s="879"/>
      <c r="CD5" s="879"/>
      <c r="CE5" s="879"/>
      <c r="CF5" s="879"/>
      <c r="CG5" s="879"/>
      <c r="CH5" s="879"/>
      <c r="CI5" s="879"/>
      <c r="CJ5" s="879"/>
      <c r="CK5" s="879"/>
      <c r="CL5" s="879"/>
      <c r="CM5" s="879"/>
      <c r="CN5" s="879"/>
      <c r="CO5" s="879"/>
      <c r="CP5" s="879"/>
      <c r="CQ5" s="879"/>
      <c r="CR5" s="879"/>
      <c r="CS5" s="879"/>
      <c r="CT5" s="879"/>
      <c r="CU5" s="879"/>
      <c r="CV5" s="879"/>
      <c r="CW5" s="879"/>
      <c r="CX5" s="879"/>
      <c r="CY5" s="879"/>
      <c r="CZ5" s="879"/>
      <c r="DA5" s="879"/>
      <c r="DB5" s="879"/>
      <c r="DC5" s="879"/>
      <c r="DD5" s="879"/>
      <c r="DE5" s="879"/>
      <c r="DF5" s="879"/>
      <c r="DG5" s="879"/>
      <c r="DH5" s="879"/>
      <c r="DI5" s="879"/>
      <c r="DJ5" s="879"/>
      <c r="DK5" s="879"/>
      <c r="DL5" s="879"/>
      <c r="DM5" s="879"/>
      <c r="DN5" s="879"/>
      <c r="DO5" s="879"/>
      <c r="DP5" s="879"/>
      <c r="DQ5" s="85"/>
      <c r="DR5" s="880" t="s">
        <v>88</v>
      </c>
      <c r="DS5" s="881"/>
      <c r="DT5" s="881"/>
      <c r="DU5" s="881"/>
      <c r="DV5" s="881"/>
      <c r="DW5" s="881"/>
      <c r="DX5" s="881"/>
      <c r="DY5" s="881"/>
      <c r="DZ5" s="881"/>
      <c r="EA5" s="881"/>
      <c r="EB5" s="881"/>
      <c r="EC5" s="881"/>
      <c r="ED5" s="882"/>
    </row>
    <row r="6" spans="1:134" ht="19.5" thickBot="1">
      <c r="A6" s="86"/>
      <c r="B6" s="85"/>
      <c r="C6" s="886" t="s">
        <v>247</v>
      </c>
      <c r="D6" s="886"/>
      <c r="E6" s="886"/>
      <c r="F6" s="886"/>
      <c r="G6" s="886"/>
      <c r="H6" s="886"/>
      <c r="I6" s="886"/>
      <c r="J6" s="886"/>
      <c r="K6" s="886"/>
      <c r="L6" s="886"/>
      <c r="M6" s="886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  <c r="AA6" s="886"/>
      <c r="AB6" s="886"/>
      <c r="AC6" s="886"/>
      <c r="AD6" s="886"/>
      <c r="AE6" s="886"/>
      <c r="AF6" s="886"/>
      <c r="AG6" s="886"/>
      <c r="AH6" s="886"/>
      <c r="AI6" s="886"/>
      <c r="AJ6" s="886"/>
      <c r="AK6" s="886"/>
      <c r="AL6" s="886"/>
      <c r="AM6" s="886"/>
      <c r="AN6" s="886"/>
      <c r="AO6" s="886"/>
      <c r="AP6" s="886"/>
      <c r="AQ6" s="886"/>
      <c r="AR6" s="886"/>
      <c r="AS6" s="886"/>
      <c r="AT6" s="886" t="s">
        <v>89</v>
      </c>
      <c r="AU6" s="886"/>
      <c r="AV6" s="886"/>
      <c r="AW6" s="886"/>
      <c r="AX6" s="886"/>
      <c r="AY6" s="886"/>
      <c r="AZ6" s="886"/>
      <c r="BA6" s="886"/>
      <c r="BB6" s="886"/>
      <c r="BC6" s="886"/>
      <c r="BD6" s="886"/>
      <c r="BE6" s="886"/>
      <c r="BF6" s="886"/>
      <c r="BG6" s="886"/>
      <c r="BH6" s="886"/>
      <c r="BI6" s="886"/>
      <c r="BJ6" s="886"/>
      <c r="BK6" s="886"/>
      <c r="BL6" s="886"/>
      <c r="BM6" s="886"/>
      <c r="BN6" s="886"/>
      <c r="BO6" s="886"/>
      <c r="BP6" s="886"/>
      <c r="BQ6" s="886"/>
      <c r="BR6" s="886"/>
      <c r="BS6" s="886"/>
      <c r="BT6" s="886"/>
      <c r="BU6" s="886"/>
      <c r="BV6" s="886"/>
      <c r="BW6" s="886"/>
      <c r="BX6" s="886"/>
      <c r="BY6" s="886"/>
      <c r="BZ6" s="886"/>
      <c r="CA6" s="886"/>
      <c r="CB6" s="886"/>
      <c r="CC6" s="886"/>
      <c r="CD6" s="886"/>
      <c r="CE6" s="886"/>
      <c r="CF6" s="886"/>
      <c r="CG6" s="886"/>
      <c r="CH6" s="886"/>
      <c r="CI6" s="886"/>
      <c r="CJ6" s="886"/>
      <c r="CK6" s="886"/>
      <c r="CL6" s="886"/>
      <c r="CM6" s="886"/>
      <c r="CN6" s="886"/>
      <c r="CO6" s="886"/>
      <c r="CP6" s="886"/>
      <c r="CQ6" s="886"/>
      <c r="CR6" s="886"/>
      <c r="CS6" s="886"/>
      <c r="CT6" s="886"/>
      <c r="CU6" s="886"/>
      <c r="CV6" s="886"/>
      <c r="CW6" s="886"/>
      <c r="CX6" s="886"/>
      <c r="CY6" s="886"/>
      <c r="CZ6" s="886"/>
      <c r="DA6" s="886"/>
      <c r="DB6" s="886"/>
      <c r="DC6" s="886"/>
      <c r="DD6" s="886"/>
      <c r="DE6" s="886"/>
      <c r="DF6" s="886"/>
      <c r="DG6" s="886"/>
      <c r="DH6" s="886"/>
      <c r="DI6" s="886"/>
      <c r="DJ6" s="886"/>
      <c r="DK6" s="886"/>
      <c r="DL6" s="886"/>
      <c r="DM6" s="886"/>
      <c r="DN6" s="886"/>
      <c r="DO6" s="886"/>
      <c r="DP6" s="886"/>
      <c r="DQ6" s="85"/>
      <c r="DR6" s="883"/>
      <c r="DS6" s="884"/>
      <c r="DT6" s="884"/>
      <c r="DU6" s="884"/>
      <c r="DV6" s="884"/>
      <c r="DW6" s="884"/>
      <c r="DX6" s="884"/>
      <c r="DY6" s="884"/>
      <c r="DZ6" s="884"/>
      <c r="EA6" s="884"/>
      <c r="EB6" s="884"/>
      <c r="EC6" s="884"/>
      <c r="ED6" s="885"/>
    </row>
    <row r="7" spans="1:134" ht="15.7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7"/>
      <c r="AM7" s="887"/>
      <c r="AN7" s="887"/>
      <c r="AO7" s="887"/>
      <c r="AP7" s="887"/>
      <c r="AQ7" s="887"/>
      <c r="AR7" s="887"/>
      <c r="AS7" s="887"/>
      <c r="AT7" s="887"/>
      <c r="AU7" s="887"/>
      <c r="AV7" s="887"/>
      <c r="AW7" s="887"/>
      <c r="AX7" s="887"/>
      <c r="AY7" s="887"/>
      <c r="AZ7" s="887"/>
      <c r="BA7" s="887"/>
      <c r="BB7" s="887"/>
      <c r="BC7" s="887"/>
      <c r="BD7" s="887"/>
      <c r="BE7" s="887"/>
      <c r="BF7" s="887"/>
      <c r="BG7" s="887"/>
      <c r="BH7" s="887"/>
      <c r="BI7" s="887"/>
      <c r="BJ7" s="887"/>
      <c r="BK7" s="887"/>
      <c r="BL7" s="887"/>
      <c r="BM7" s="887"/>
      <c r="BN7" s="887"/>
      <c r="BO7" s="887"/>
      <c r="BP7" s="887"/>
      <c r="BQ7" s="887"/>
      <c r="BR7" s="887"/>
      <c r="BS7" s="888"/>
      <c r="BT7" s="888"/>
      <c r="BU7" s="888"/>
      <c r="BV7" s="889"/>
      <c r="BW7" s="889"/>
      <c r="BX7" s="889"/>
      <c r="BY7" s="889"/>
      <c r="BZ7" s="889"/>
      <c r="CA7" s="888"/>
      <c r="CB7" s="888"/>
      <c r="CC7" s="8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9"/>
      <c r="DD7" s="90"/>
      <c r="DE7" s="90"/>
      <c r="DF7" s="89"/>
      <c r="DG7" s="89"/>
      <c r="DH7" s="89"/>
      <c r="DI7" s="90"/>
      <c r="DJ7" s="90"/>
      <c r="DK7" s="90"/>
      <c r="DL7" s="90"/>
      <c r="DM7" s="90"/>
      <c r="DN7" s="90"/>
      <c r="DO7" s="90"/>
      <c r="DP7" s="91"/>
      <c r="DQ7" s="90"/>
      <c r="DR7" s="890"/>
      <c r="DS7" s="891"/>
      <c r="DT7" s="891"/>
      <c r="DU7" s="891"/>
      <c r="DV7" s="891"/>
      <c r="DW7" s="891"/>
      <c r="DX7" s="891"/>
      <c r="DY7" s="891"/>
      <c r="DZ7" s="891"/>
      <c r="EA7" s="891"/>
      <c r="EB7" s="891"/>
      <c r="EC7" s="891"/>
      <c r="ED7" s="892"/>
    </row>
    <row r="8" spans="1:134" ht="15.75">
      <c r="A8" s="92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869" t="s">
        <v>90</v>
      </c>
      <c r="AI8" s="869"/>
      <c r="AJ8" s="869"/>
      <c r="AK8" s="869"/>
      <c r="AL8" s="869"/>
      <c r="AM8" s="867"/>
      <c r="AN8" s="867"/>
      <c r="AO8" s="867"/>
      <c r="AP8" s="867"/>
      <c r="AQ8" s="870" t="s">
        <v>86</v>
      </c>
      <c r="AR8" s="870"/>
      <c r="AS8" s="867"/>
      <c r="AT8" s="867"/>
      <c r="AU8" s="867"/>
      <c r="AV8" s="867"/>
      <c r="AW8" s="867"/>
      <c r="AX8" s="867"/>
      <c r="AY8" s="867"/>
      <c r="AZ8" s="867"/>
      <c r="BA8" s="867"/>
      <c r="BB8" s="867"/>
      <c r="BC8" s="867"/>
      <c r="BD8" s="867"/>
      <c r="BE8" s="867"/>
      <c r="BF8" s="867"/>
      <c r="BG8" s="869">
        <v>20</v>
      </c>
      <c r="BH8" s="869"/>
      <c r="BI8" s="869"/>
      <c r="BJ8" s="871"/>
      <c r="BK8" s="871"/>
      <c r="BL8" s="871"/>
      <c r="BM8" s="893" t="s">
        <v>91</v>
      </c>
      <c r="BN8" s="893"/>
      <c r="BO8" s="893"/>
      <c r="BP8" s="893"/>
      <c r="BQ8" s="893"/>
      <c r="BR8" s="893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277" t="s">
        <v>20</v>
      </c>
      <c r="DQ8" s="278"/>
      <c r="DR8" s="872"/>
      <c r="DS8" s="873"/>
      <c r="DT8" s="873"/>
      <c r="DU8" s="873"/>
      <c r="DV8" s="873"/>
      <c r="DW8" s="873"/>
      <c r="DX8" s="873"/>
      <c r="DY8" s="873"/>
      <c r="DZ8" s="873"/>
      <c r="EA8" s="873"/>
      <c r="EB8" s="873"/>
      <c r="EC8" s="873"/>
      <c r="ED8" s="874"/>
    </row>
    <row r="9" spans="1:134" ht="15.75">
      <c r="A9" s="92"/>
      <c r="B9" s="278" t="s">
        <v>92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878" t="s">
        <v>720</v>
      </c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878"/>
      <c r="AP9" s="878"/>
      <c r="AQ9" s="878"/>
      <c r="AR9" s="878"/>
      <c r="AS9" s="878"/>
      <c r="AT9" s="878"/>
      <c r="AU9" s="878"/>
      <c r="AV9" s="878"/>
      <c r="AW9" s="878"/>
      <c r="AX9" s="878"/>
      <c r="AY9" s="878"/>
      <c r="AZ9" s="878"/>
      <c r="BA9" s="878"/>
      <c r="BB9" s="878"/>
      <c r="BC9" s="878"/>
      <c r="BD9" s="878"/>
      <c r="BE9" s="878"/>
      <c r="BF9" s="878"/>
      <c r="BG9" s="878"/>
      <c r="BH9" s="878"/>
      <c r="BI9" s="878"/>
      <c r="BJ9" s="878"/>
      <c r="BK9" s="878"/>
      <c r="BL9" s="878"/>
      <c r="BM9" s="878"/>
      <c r="BN9" s="878"/>
      <c r="BO9" s="878"/>
      <c r="BP9" s="878"/>
      <c r="BQ9" s="878"/>
      <c r="BR9" s="878"/>
      <c r="BS9" s="878"/>
      <c r="BT9" s="878"/>
      <c r="BU9" s="878"/>
      <c r="BV9" s="878"/>
      <c r="BW9" s="878"/>
      <c r="BX9" s="878"/>
      <c r="BY9" s="878"/>
      <c r="BZ9" s="878"/>
      <c r="CA9" s="878"/>
      <c r="CB9" s="878"/>
      <c r="CC9" s="878"/>
      <c r="CD9" s="878"/>
      <c r="CE9" s="878"/>
      <c r="CF9" s="878"/>
      <c r="CG9" s="878"/>
      <c r="CH9" s="878"/>
      <c r="CI9" s="878"/>
      <c r="CJ9" s="878"/>
      <c r="CK9" s="878"/>
      <c r="CL9" s="878"/>
      <c r="CM9" s="878"/>
      <c r="CN9" s="878"/>
      <c r="CO9" s="878"/>
      <c r="CP9" s="878"/>
      <c r="CQ9" s="878"/>
      <c r="CR9" s="878"/>
      <c r="CS9" s="8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277" t="s">
        <v>21</v>
      </c>
      <c r="DQ9" s="278"/>
      <c r="DR9" s="872"/>
      <c r="DS9" s="873"/>
      <c r="DT9" s="873"/>
      <c r="DU9" s="873"/>
      <c r="DV9" s="873"/>
      <c r="DW9" s="873"/>
      <c r="DX9" s="873"/>
      <c r="DY9" s="873"/>
      <c r="DZ9" s="873"/>
      <c r="EA9" s="873"/>
      <c r="EB9" s="873"/>
      <c r="EC9" s="873"/>
      <c r="ED9" s="874"/>
    </row>
    <row r="10" spans="1:134" ht="15.75">
      <c r="A10" s="92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8"/>
      <c r="AX10" s="878"/>
      <c r="AY10" s="878"/>
      <c r="AZ10" s="878"/>
      <c r="BA10" s="878"/>
      <c r="BB10" s="878"/>
      <c r="BC10" s="878"/>
      <c r="BD10" s="878"/>
      <c r="BE10" s="878"/>
      <c r="BF10" s="878"/>
      <c r="BG10" s="878"/>
      <c r="BH10" s="878"/>
      <c r="BI10" s="878"/>
      <c r="BJ10" s="878"/>
      <c r="BK10" s="878"/>
      <c r="BL10" s="878"/>
      <c r="BM10" s="878"/>
      <c r="BN10" s="878"/>
      <c r="BO10" s="878"/>
      <c r="BP10" s="878"/>
      <c r="BQ10" s="878"/>
      <c r="BR10" s="878"/>
      <c r="BS10" s="878"/>
      <c r="BT10" s="878"/>
      <c r="BU10" s="878"/>
      <c r="BV10" s="878"/>
      <c r="BW10" s="878"/>
      <c r="BX10" s="878"/>
      <c r="BY10" s="878"/>
      <c r="BZ10" s="878"/>
      <c r="CA10" s="878"/>
      <c r="CB10" s="878"/>
      <c r="CC10" s="878"/>
      <c r="CD10" s="878"/>
      <c r="CE10" s="878"/>
      <c r="CF10" s="878"/>
      <c r="CG10" s="878"/>
      <c r="CH10" s="878"/>
      <c r="CI10" s="878"/>
      <c r="CJ10" s="878"/>
      <c r="CK10" s="878"/>
      <c r="CL10" s="878"/>
      <c r="CM10" s="878"/>
      <c r="CN10" s="878"/>
      <c r="CO10" s="878"/>
      <c r="CP10" s="878"/>
      <c r="CQ10" s="878"/>
      <c r="CR10" s="878"/>
      <c r="CS10" s="8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277" t="s">
        <v>22</v>
      </c>
      <c r="DQ10" s="278"/>
      <c r="DR10" s="872"/>
      <c r="DS10" s="873"/>
      <c r="DT10" s="873"/>
      <c r="DU10" s="873"/>
      <c r="DV10" s="873"/>
      <c r="DW10" s="873"/>
      <c r="DX10" s="873"/>
      <c r="DY10" s="873"/>
      <c r="DZ10" s="873"/>
      <c r="EA10" s="873"/>
      <c r="EB10" s="873"/>
      <c r="EC10" s="873"/>
      <c r="ED10" s="874"/>
    </row>
    <row r="11" spans="1:134" ht="15.75">
      <c r="A11" s="92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876"/>
      <c r="X11" s="876"/>
      <c r="Y11" s="876"/>
      <c r="Z11" s="876"/>
      <c r="AA11" s="876"/>
      <c r="AB11" s="876"/>
      <c r="AC11" s="876"/>
      <c r="AD11" s="876"/>
      <c r="AE11" s="876"/>
      <c r="AF11" s="876"/>
      <c r="AG11" s="876"/>
      <c r="AH11" s="876"/>
      <c r="AI11" s="876"/>
      <c r="AJ11" s="876"/>
      <c r="AK11" s="876"/>
      <c r="AL11" s="876"/>
      <c r="AM11" s="876"/>
      <c r="AN11" s="876"/>
      <c r="AO11" s="876"/>
      <c r="AP11" s="876"/>
      <c r="AQ11" s="876"/>
      <c r="AR11" s="876"/>
      <c r="AS11" s="876"/>
      <c r="AT11" s="876"/>
      <c r="AU11" s="876"/>
      <c r="AV11" s="876"/>
      <c r="AW11" s="876"/>
      <c r="AX11" s="876"/>
      <c r="AY11" s="876"/>
      <c r="AZ11" s="876"/>
      <c r="BA11" s="876"/>
      <c r="BB11" s="876"/>
      <c r="BC11" s="876"/>
      <c r="BD11" s="876"/>
      <c r="BE11" s="876"/>
      <c r="BF11" s="876"/>
      <c r="BG11" s="876"/>
      <c r="BH11" s="876"/>
      <c r="BI11" s="876"/>
      <c r="BJ11" s="876"/>
      <c r="BK11" s="876"/>
      <c r="BL11" s="876"/>
      <c r="BM11" s="876"/>
      <c r="BN11" s="876"/>
      <c r="BO11" s="876"/>
      <c r="BP11" s="876"/>
      <c r="BQ11" s="876"/>
      <c r="BR11" s="876"/>
      <c r="BS11" s="876"/>
      <c r="BT11" s="876"/>
      <c r="BU11" s="876"/>
      <c r="BV11" s="876"/>
      <c r="BW11" s="876"/>
      <c r="BX11" s="876"/>
      <c r="BY11" s="876"/>
      <c r="BZ11" s="876"/>
      <c r="CA11" s="876"/>
      <c r="CB11" s="876"/>
      <c r="CC11" s="876"/>
      <c r="CD11" s="876"/>
      <c r="CE11" s="876"/>
      <c r="CF11" s="876"/>
      <c r="CG11" s="876"/>
      <c r="CH11" s="876"/>
      <c r="CI11" s="876"/>
      <c r="CJ11" s="876"/>
      <c r="CK11" s="876"/>
      <c r="CL11" s="876"/>
      <c r="CM11" s="876"/>
      <c r="CN11" s="876"/>
      <c r="CO11" s="876"/>
      <c r="CP11" s="876"/>
      <c r="CQ11" s="876"/>
      <c r="CR11" s="876"/>
      <c r="CS11" s="876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277" t="s">
        <v>23</v>
      </c>
      <c r="DQ11" s="278"/>
      <c r="DR11" s="872"/>
      <c r="DS11" s="873"/>
      <c r="DT11" s="873"/>
      <c r="DU11" s="873"/>
      <c r="DV11" s="873"/>
      <c r="DW11" s="873"/>
      <c r="DX11" s="873"/>
      <c r="DY11" s="873"/>
      <c r="DZ11" s="873"/>
      <c r="EA11" s="873"/>
      <c r="EB11" s="873"/>
      <c r="EC11" s="873"/>
      <c r="ED11" s="874"/>
    </row>
    <row r="12" spans="1:134" ht="15.75" customHeight="1">
      <c r="A12" s="92"/>
      <c r="B12" s="278" t="s">
        <v>93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875" t="s">
        <v>722</v>
      </c>
      <c r="X12" s="875"/>
      <c r="Y12" s="875"/>
      <c r="Z12" s="875"/>
      <c r="AA12" s="875"/>
      <c r="AB12" s="875"/>
      <c r="AC12" s="875"/>
      <c r="AD12" s="875"/>
      <c r="AE12" s="875"/>
      <c r="AF12" s="875"/>
      <c r="AG12" s="875"/>
      <c r="AH12" s="875"/>
      <c r="AI12" s="875"/>
      <c r="AJ12" s="875"/>
      <c r="AK12" s="875"/>
      <c r="AL12" s="875"/>
      <c r="AM12" s="875"/>
      <c r="AN12" s="875"/>
      <c r="AO12" s="875"/>
      <c r="AP12" s="875"/>
      <c r="AQ12" s="875"/>
      <c r="AR12" s="875"/>
      <c r="AS12" s="875"/>
      <c r="AT12" s="875"/>
      <c r="AU12" s="875"/>
      <c r="AV12" s="875"/>
      <c r="AW12" s="875"/>
      <c r="AX12" s="875"/>
      <c r="AY12" s="875"/>
      <c r="AZ12" s="875"/>
      <c r="BA12" s="875"/>
      <c r="BB12" s="875"/>
      <c r="BC12" s="875"/>
      <c r="BD12" s="875"/>
      <c r="BE12" s="875"/>
      <c r="BF12" s="875"/>
      <c r="BG12" s="875"/>
      <c r="BH12" s="875"/>
      <c r="BI12" s="875"/>
      <c r="BJ12" s="875"/>
      <c r="BK12" s="875"/>
      <c r="BL12" s="875"/>
      <c r="BM12" s="875"/>
      <c r="BN12" s="875"/>
      <c r="BO12" s="875"/>
      <c r="BP12" s="875"/>
      <c r="BQ12" s="875"/>
      <c r="BR12" s="875"/>
      <c r="BS12" s="875"/>
      <c r="BT12" s="875"/>
      <c r="BU12" s="875"/>
      <c r="BV12" s="875"/>
      <c r="BW12" s="875"/>
      <c r="BX12" s="875"/>
      <c r="BY12" s="875"/>
      <c r="BZ12" s="875"/>
      <c r="CA12" s="875"/>
      <c r="CB12" s="875"/>
      <c r="CC12" s="875"/>
      <c r="CD12" s="875"/>
      <c r="CE12" s="875"/>
      <c r="CF12" s="875"/>
      <c r="CG12" s="875"/>
      <c r="CH12" s="875"/>
      <c r="CI12" s="875"/>
      <c r="CJ12" s="875"/>
      <c r="CK12" s="875"/>
      <c r="CL12" s="875"/>
      <c r="CM12" s="875"/>
      <c r="CN12" s="875"/>
      <c r="CO12" s="875"/>
      <c r="CP12" s="875"/>
      <c r="CQ12" s="875"/>
      <c r="CR12" s="875"/>
      <c r="CS12" s="875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277" t="s">
        <v>21</v>
      </c>
      <c r="DQ12" s="278"/>
      <c r="DR12" s="866"/>
      <c r="DS12" s="867"/>
      <c r="DT12" s="867"/>
      <c r="DU12" s="867"/>
      <c r="DV12" s="867"/>
      <c r="DW12" s="867"/>
      <c r="DX12" s="867"/>
      <c r="DY12" s="867"/>
      <c r="DZ12" s="867"/>
      <c r="EA12" s="867"/>
      <c r="EB12" s="867"/>
      <c r="EC12" s="867"/>
      <c r="ED12" s="868"/>
    </row>
    <row r="13" spans="1:134" ht="15.75">
      <c r="A13" s="92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876"/>
      <c r="AX13" s="876"/>
      <c r="AY13" s="876"/>
      <c r="AZ13" s="876"/>
      <c r="BA13" s="876"/>
      <c r="BB13" s="876"/>
      <c r="BC13" s="876"/>
      <c r="BD13" s="876"/>
      <c r="BE13" s="876"/>
      <c r="BF13" s="876"/>
      <c r="BG13" s="876"/>
      <c r="BH13" s="876"/>
      <c r="BI13" s="876"/>
      <c r="BJ13" s="876"/>
      <c r="BK13" s="876"/>
      <c r="BL13" s="876"/>
      <c r="BM13" s="876"/>
      <c r="BN13" s="876"/>
      <c r="BO13" s="876"/>
      <c r="BP13" s="876"/>
      <c r="BQ13" s="876"/>
      <c r="BR13" s="876"/>
      <c r="BS13" s="876"/>
      <c r="BT13" s="876"/>
      <c r="BU13" s="876"/>
      <c r="BV13" s="876"/>
      <c r="BW13" s="876"/>
      <c r="BX13" s="876"/>
      <c r="BY13" s="876"/>
      <c r="BZ13" s="876"/>
      <c r="CA13" s="876"/>
      <c r="CB13" s="876"/>
      <c r="CC13" s="876"/>
      <c r="CD13" s="876"/>
      <c r="CE13" s="876"/>
      <c r="CF13" s="876"/>
      <c r="CG13" s="876"/>
      <c r="CH13" s="876"/>
      <c r="CI13" s="876"/>
      <c r="CJ13" s="876"/>
      <c r="CK13" s="876"/>
      <c r="CL13" s="876"/>
      <c r="CM13" s="876"/>
      <c r="CN13" s="876"/>
      <c r="CO13" s="876"/>
      <c r="CP13" s="876"/>
      <c r="CQ13" s="876"/>
      <c r="CR13" s="876"/>
      <c r="CS13" s="876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277" t="s">
        <v>94</v>
      </c>
      <c r="DQ13" s="278"/>
      <c r="DR13" s="872" t="s">
        <v>721</v>
      </c>
      <c r="DS13" s="873"/>
      <c r="DT13" s="873"/>
      <c r="DU13" s="873"/>
      <c r="DV13" s="873"/>
      <c r="DW13" s="873"/>
      <c r="DX13" s="873"/>
      <c r="DY13" s="873"/>
      <c r="DZ13" s="873"/>
      <c r="EA13" s="873"/>
      <c r="EB13" s="873"/>
      <c r="EC13" s="873"/>
      <c r="ED13" s="874"/>
    </row>
    <row r="14" spans="1:134" ht="16.5" thickBot="1">
      <c r="A14" s="92"/>
      <c r="B14" s="278" t="s">
        <v>24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277" t="s">
        <v>25</v>
      </c>
      <c r="DQ14" s="278"/>
      <c r="DR14" s="859" t="s">
        <v>95</v>
      </c>
      <c r="DS14" s="860"/>
      <c r="DT14" s="860"/>
      <c r="DU14" s="860"/>
      <c r="DV14" s="860"/>
      <c r="DW14" s="860"/>
      <c r="DX14" s="860"/>
      <c r="DY14" s="860"/>
      <c r="DZ14" s="860"/>
      <c r="EA14" s="860"/>
      <c r="EB14" s="860"/>
      <c r="EC14" s="860"/>
      <c r="ED14" s="861"/>
    </row>
    <row r="15" spans="1:134" ht="15.75">
      <c r="A15" s="92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</row>
    <row r="16" spans="1:134" ht="15.75">
      <c r="A16" s="92"/>
      <c r="B16" s="862" t="s">
        <v>96</v>
      </c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G16" s="862"/>
      <c r="AH16" s="862"/>
      <c r="AI16" s="862"/>
      <c r="AJ16" s="862"/>
      <c r="AK16" s="862"/>
      <c r="AL16" s="862"/>
      <c r="AM16" s="862"/>
      <c r="AN16" s="862"/>
      <c r="AO16" s="862"/>
      <c r="AP16" s="862"/>
      <c r="AQ16" s="862"/>
      <c r="AR16" s="862"/>
      <c r="AS16" s="862"/>
      <c r="AT16" s="862"/>
      <c r="AU16" s="862"/>
      <c r="AV16" s="862"/>
      <c r="AW16" s="862"/>
      <c r="AX16" s="862"/>
      <c r="AY16" s="862"/>
      <c r="AZ16" s="862"/>
      <c r="BA16" s="862"/>
      <c r="BB16" s="862"/>
      <c r="BC16" s="862"/>
      <c r="BD16" s="862"/>
      <c r="BE16" s="862"/>
      <c r="BF16" s="862"/>
      <c r="BG16" s="862"/>
      <c r="BH16" s="862"/>
      <c r="BI16" s="862"/>
      <c r="BJ16" s="862"/>
      <c r="BK16" s="862"/>
      <c r="BL16" s="862"/>
      <c r="BM16" s="862"/>
      <c r="BN16" s="862"/>
      <c r="BO16" s="862"/>
      <c r="BP16" s="862"/>
      <c r="BQ16" s="862"/>
      <c r="BR16" s="862"/>
      <c r="BS16" s="862"/>
      <c r="BT16" s="862"/>
      <c r="BU16" s="862"/>
      <c r="BV16" s="862"/>
      <c r="BW16" s="862"/>
      <c r="BX16" s="862"/>
      <c r="BY16" s="862"/>
      <c r="BZ16" s="862"/>
      <c r="CA16" s="862"/>
      <c r="CB16" s="862"/>
      <c r="CC16" s="862"/>
      <c r="CD16" s="862"/>
      <c r="CE16" s="862"/>
      <c r="CF16" s="862"/>
      <c r="CG16" s="862"/>
      <c r="CH16" s="862"/>
      <c r="CI16" s="862"/>
      <c r="CJ16" s="862"/>
      <c r="CK16" s="862"/>
      <c r="CL16" s="862"/>
      <c r="CM16" s="862"/>
      <c r="CN16" s="862"/>
      <c r="CO16" s="862"/>
      <c r="CP16" s="862"/>
      <c r="CQ16" s="862"/>
      <c r="CR16" s="862"/>
      <c r="CS16" s="862"/>
      <c r="CT16" s="862"/>
      <c r="CU16" s="862"/>
      <c r="CV16" s="862"/>
      <c r="CW16" s="862"/>
      <c r="CX16" s="862"/>
      <c r="CY16" s="862"/>
      <c r="CZ16" s="862"/>
      <c r="DA16" s="862"/>
      <c r="DB16" s="862"/>
      <c r="DC16" s="862"/>
      <c r="DD16" s="862"/>
      <c r="DE16" s="862"/>
      <c r="DF16" s="862"/>
      <c r="DG16" s="862"/>
      <c r="DH16" s="862"/>
      <c r="DI16" s="862"/>
      <c r="DJ16" s="862"/>
      <c r="DK16" s="862"/>
      <c r="DL16" s="862"/>
      <c r="DM16" s="862"/>
      <c r="DN16" s="862"/>
      <c r="DO16" s="862"/>
      <c r="DP16" s="862"/>
      <c r="DQ16" s="862"/>
      <c r="DR16" s="862"/>
      <c r="DS16" s="862"/>
      <c r="DT16" s="862"/>
      <c r="DU16" s="862"/>
      <c r="DV16" s="862"/>
      <c r="DW16" s="862"/>
      <c r="DX16" s="862"/>
      <c r="DY16" s="862"/>
      <c r="DZ16" s="862"/>
      <c r="EA16" s="862"/>
      <c r="EB16" s="862"/>
      <c r="EC16" s="862"/>
      <c r="ED16" s="862"/>
    </row>
    <row r="17" spans="1:134" ht="15.75">
      <c r="A17" s="9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273"/>
      <c r="BJ17" s="95"/>
      <c r="BK17" s="95"/>
      <c r="BL17" s="95"/>
      <c r="BM17" s="95"/>
      <c r="BN17" s="95"/>
      <c r="BO17" s="85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</row>
    <row r="18" spans="1:134">
      <c r="A18" s="96"/>
      <c r="B18" s="863" t="s">
        <v>97</v>
      </c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63"/>
      <c r="O18" s="863"/>
      <c r="P18" s="863"/>
      <c r="Q18" s="863"/>
      <c r="R18" s="863"/>
      <c r="S18" s="863"/>
      <c r="T18" s="863"/>
      <c r="U18" s="863"/>
      <c r="V18" s="863"/>
      <c r="W18" s="863" t="s">
        <v>199</v>
      </c>
      <c r="X18" s="864"/>
      <c r="Y18" s="864"/>
      <c r="Z18" s="864"/>
      <c r="AA18" s="864"/>
      <c r="AB18" s="863" t="s">
        <v>502</v>
      </c>
      <c r="AC18" s="864"/>
      <c r="AD18" s="864"/>
      <c r="AE18" s="864"/>
      <c r="AF18" s="864"/>
      <c r="AG18" s="864"/>
      <c r="AH18" s="864"/>
      <c r="AI18" s="864"/>
      <c r="AJ18" s="863" t="s">
        <v>723</v>
      </c>
      <c r="AK18" s="864"/>
      <c r="AL18" s="864"/>
      <c r="AM18" s="899" t="s">
        <v>728</v>
      </c>
      <c r="AN18" s="900"/>
      <c r="AO18" s="900"/>
      <c r="AP18" s="900"/>
      <c r="AQ18" s="900"/>
      <c r="AR18" s="900"/>
      <c r="AS18" s="900"/>
      <c r="AT18" s="900"/>
      <c r="AU18" s="900"/>
      <c r="AV18" s="900"/>
      <c r="AW18" s="900"/>
      <c r="AX18" s="900"/>
      <c r="AY18" s="900"/>
      <c r="AZ18" s="900"/>
      <c r="BA18" s="900"/>
      <c r="BB18" s="900"/>
      <c r="BC18" s="900"/>
      <c r="BD18" s="900"/>
      <c r="BE18" s="900"/>
      <c r="BF18" s="900"/>
      <c r="BG18" s="900"/>
      <c r="BH18" s="900"/>
      <c r="BI18" s="900"/>
      <c r="BJ18" s="900"/>
      <c r="BK18" s="900"/>
      <c r="BL18" s="900"/>
      <c r="BM18" s="900"/>
      <c r="BN18" s="900"/>
      <c r="BO18" s="900"/>
      <c r="BP18" s="900"/>
      <c r="BQ18" s="900"/>
      <c r="BR18" s="900"/>
      <c r="BS18" s="900"/>
      <c r="BT18" s="900"/>
      <c r="BU18" s="900"/>
      <c r="BV18" s="900"/>
      <c r="BW18" s="900"/>
      <c r="BX18" s="900"/>
      <c r="BY18" s="900"/>
      <c r="BZ18" s="900"/>
      <c r="CA18" s="900"/>
      <c r="CB18" s="900"/>
      <c r="CC18" s="900"/>
      <c r="CD18" s="900"/>
      <c r="CE18" s="900"/>
      <c r="CF18" s="900"/>
      <c r="CG18" s="900"/>
      <c r="CH18" s="900"/>
      <c r="CI18" s="900"/>
      <c r="CJ18" s="900"/>
      <c r="CK18" s="900"/>
      <c r="CL18" s="900"/>
      <c r="CM18" s="900"/>
      <c r="CN18" s="900"/>
      <c r="CO18" s="900"/>
      <c r="CP18" s="900"/>
      <c r="CQ18" s="900"/>
      <c r="CR18" s="900"/>
      <c r="CS18" s="900"/>
      <c r="CT18" s="900"/>
      <c r="CU18" s="900"/>
      <c r="CV18" s="900"/>
      <c r="CW18" s="900"/>
      <c r="CX18" s="900"/>
      <c r="CY18" s="900"/>
      <c r="CZ18" s="900"/>
      <c r="DA18" s="900"/>
      <c r="DB18" s="900"/>
      <c r="DC18" s="900"/>
      <c r="DD18" s="900"/>
      <c r="DE18" s="900"/>
      <c r="DF18" s="900"/>
      <c r="DG18" s="900"/>
      <c r="DH18" s="900"/>
      <c r="DI18" s="900"/>
      <c r="DJ18" s="900"/>
      <c r="DK18" s="900"/>
      <c r="DL18" s="900"/>
      <c r="DM18" s="900"/>
      <c r="DN18" s="900"/>
      <c r="DO18" s="900"/>
      <c r="DP18" s="900"/>
      <c r="DQ18" s="900"/>
      <c r="DR18" s="900"/>
      <c r="DS18" s="900"/>
      <c r="DT18" s="900"/>
      <c r="DU18" s="900"/>
      <c r="DV18" s="900"/>
      <c r="DW18" s="900"/>
      <c r="DX18" s="900"/>
      <c r="DY18" s="900"/>
      <c r="DZ18" s="900"/>
      <c r="EA18" s="900"/>
      <c r="EB18" s="900"/>
      <c r="EC18" s="900"/>
      <c r="ED18" s="901"/>
    </row>
    <row r="19" spans="1:134" ht="33" customHeight="1">
      <c r="A19" s="96"/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4"/>
      <c r="X19" s="864"/>
      <c r="Y19" s="864"/>
      <c r="Z19" s="864"/>
      <c r="AA19" s="864"/>
      <c r="AB19" s="864"/>
      <c r="AC19" s="864"/>
      <c r="AD19" s="864"/>
      <c r="AE19" s="864"/>
      <c r="AF19" s="864"/>
      <c r="AG19" s="864"/>
      <c r="AH19" s="864"/>
      <c r="AI19" s="864"/>
      <c r="AJ19" s="864"/>
      <c r="AK19" s="864"/>
      <c r="AL19" s="864"/>
      <c r="AM19" s="902" t="s">
        <v>729</v>
      </c>
      <c r="AN19" s="902"/>
      <c r="AO19" s="902"/>
      <c r="AP19" s="902"/>
      <c r="AQ19" s="902"/>
      <c r="AR19" s="902"/>
      <c r="AS19" s="902"/>
      <c r="AT19" s="902"/>
      <c r="AU19" s="902"/>
      <c r="AV19" s="902"/>
      <c r="AW19" s="902"/>
      <c r="AX19" s="902"/>
      <c r="AY19" s="902"/>
      <c r="AZ19" s="902"/>
      <c r="BA19" s="902"/>
      <c r="BB19" s="902"/>
      <c r="BC19" s="902"/>
      <c r="BD19" s="902"/>
      <c r="BE19" s="902"/>
      <c r="BF19" s="902"/>
      <c r="BG19" s="902"/>
      <c r="BH19" s="902"/>
      <c r="BI19" s="902"/>
      <c r="BJ19" s="902"/>
      <c r="BK19" s="902"/>
      <c r="BL19" s="902"/>
      <c r="BM19" s="902"/>
      <c r="BN19" s="902"/>
      <c r="BO19" s="902"/>
      <c r="BP19" s="902"/>
      <c r="BQ19" s="902"/>
      <c r="BR19" s="902"/>
      <c r="BS19" s="902" t="s">
        <v>730</v>
      </c>
      <c r="BT19" s="903"/>
      <c r="BU19" s="903"/>
      <c r="BV19" s="903"/>
      <c r="BW19" s="903"/>
      <c r="BX19" s="903"/>
      <c r="BY19" s="903"/>
      <c r="BZ19" s="903"/>
      <c r="CA19" s="903"/>
      <c r="CB19" s="903"/>
      <c r="CC19" s="903"/>
      <c r="CD19" s="903"/>
      <c r="CE19" s="903"/>
      <c r="CF19" s="903"/>
      <c r="CG19" s="903"/>
      <c r="CH19" s="903"/>
      <c r="CI19" s="903"/>
      <c r="CJ19" s="903"/>
      <c r="CK19" s="903"/>
      <c r="CL19" s="903"/>
      <c r="CM19" s="903"/>
      <c r="CN19" s="903"/>
      <c r="CO19" s="903"/>
      <c r="CP19" s="903"/>
      <c r="CQ19" s="903"/>
      <c r="CR19" s="903"/>
      <c r="CS19" s="903"/>
      <c r="CT19" s="903"/>
      <c r="CU19" s="903"/>
      <c r="CV19" s="903"/>
      <c r="CW19" s="903"/>
      <c r="CX19" s="903"/>
      <c r="CY19" s="904" t="s">
        <v>731</v>
      </c>
      <c r="CZ19" s="903"/>
      <c r="DA19" s="903"/>
      <c r="DB19" s="903"/>
      <c r="DC19" s="903"/>
      <c r="DD19" s="903"/>
      <c r="DE19" s="903"/>
      <c r="DF19" s="903"/>
      <c r="DG19" s="903"/>
      <c r="DH19" s="903"/>
      <c r="DI19" s="903"/>
      <c r="DJ19" s="903"/>
      <c r="DK19" s="903"/>
      <c r="DL19" s="903"/>
      <c r="DM19" s="903"/>
      <c r="DN19" s="903"/>
      <c r="DO19" s="903"/>
      <c r="DP19" s="903"/>
      <c r="DQ19" s="903"/>
      <c r="DR19" s="903"/>
      <c r="DS19" s="903"/>
      <c r="DT19" s="903"/>
      <c r="DU19" s="903"/>
      <c r="DV19" s="903"/>
      <c r="DW19" s="903"/>
      <c r="DX19" s="903"/>
      <c r="DY19" s="903"/>
      <c r="DZ19" s="903"/>
      <c r="EA19" s="903"/>
      <c r="EB19" s="903"/>
      <c r="EC19" s="903"/>
      <c r="ED19" s="903"/>
    </row>
    <row r="20" spans="1:134" ht="15.75" customHeight="1">
      <c r="A20" s="96"/>
      <c r="B20" s="863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4"/>
      <c r="X20" s="864"/>
      <c r="Y20" s="864"/>
      <c r="Z20" s="864"/>
      <c r="AA20" s="864"/>
      <c r="AB20" s="864"/>
      <c r="AC20" s="864"/>
      <c r="AD20" s="864"/>
      <c r="AE20" s="864"/>
      <c r="AF20" s="864"/>
      <c r="AG20" s="864"/>
      <c r="AH20" s="864"/>
      <c r="AI20" s="864"/>
      <c r="AJ20" s="864"/>
      <c r="AK20" s="864"/>
      <c r="AL20" s="864"/>
      <c r="AM20" s="865"/>
      <c r="AN20" s="865"/>
      <c r="AO20" s="865"/>
      <c r="AP20" s="865"/>
      <c r="AQ20" s="865"/>
      <c r="AR20" s="865"/>
      <c r="AS20" s="865"/>
      <c r="AT20" s="865"/>
      <c r="AU20" s="865"/>
      <c r="AV20" s="865"/>
      <c r="AW20" s="865"/>
      <c r="AX20" s="865"/>
      <c r="AY20" s="865"/>
      <c r="AZ20" s="865"/>
      <c r="BA20" s="865"/>
      <c r="BB20" s="895"/>
      <c r="BC20" s="895"/>
      <c r="BD20" s="895"/>
      <c r="BE20" s="895"/>
      <c r="BF20" s="895"/>
      <c r="BG20" s="895"/>
      <c r="BH20" s="895"/>
      <c r="BI20" s="895"/>
      <c r="BJ20" s="895"/>
      <c r="BK20" s="895"/>
      <c r="BL20" s="895"/>
      <c r="BM20" s="895"/>
      <c r="BN20" s="895"/>
      <c r="BO20" s="895"/>
      <c r="BP20" s="895"/>
      <c r="BQ20" s="895"/>
      <c r="BR20" s="896"/>
      <c r="BS20" s="865"/>
      <c r="BT20" s="865"/>
      <c r="BU20" s="865"/>
      <c r="BV20" s="865"/>
      <c r="BW20" s="865"/>
      <c r="BX20" s="865"/>
      <c r="BY20" s="865"/>
      <c r="BZ20" s="865"/>
      <c r="CA20" s="865"/>
      <c r="CB20" s="865"/>
      <c r="CC20" s="865"/>
      <c r="CD20" s="865"/>
      <c r="CE20" s="865"/>
      <c r="CF20" s="865"/>
      <c r="CG20" s="865"/>
      <c r="CH20" s="865"/>
      <c r="CI20" s="895"/>
      <c r="CJ20" s="895"/>
      <c r="CK20" s="895"/>
      <c r="CL20" s="895"/>
      <c r="CM20" s="895"/>
      <c r="CN20" s="895"/>
      <c r="CO20" s="895"/>
      <c r="CP20" s="895"/>
      <c r="CQ20" s="895"/>
      <c r="CR20" s="895"/>
      <c r="CS20" s="895"/>
      <c r="CT20" s="895"/>
      <c r="CU20" s="895"/>
      <c r="CV20" s="895"/>
      <c r="CW20" s="895"/>
      <c r="CX20" s="896"/>
      <c r="CY20" s="894"/>
      <c r="CZ20" s="895"/>
      <c r="DA20" s="895"/>
      <c r="DB20" s="895"/>
      <c r="DC20" s="895"/>
      <c r="DD20" s="895"/>
      <c r="DE20" s="895"/>
      <c r="DF20" s="895"/>
      <c r="DG20" s="895"/>
      <c r="DH20" s="895"/>
      <c r="DI20" s="895"/>
      <c r="DJ20" s="895"/>
      <c r="DK20" s="895"/>
      <c r="DL20" s="895"/>
      <c r="DM20" s="895"/>
      <c r="DN20" s="896"/>
      <c r="DO20" s="865"/>
      <c r="DP20" s="865"/>
      <c r="DQ20" s="865"/>
      <c r="DR20" s="865"/>
      <c r="DS20" s="865"/>
      <c r="DT20" s="865"/>
      <c r="DU20" s="865"/>
      <c r="DV20" s="865"/>
      <c r="DW20" s="865"/>
      <c r="DX20" s="865"/>
      <c r="DY20" s="865"/>
      <c r="DZ20" s="865"/>
      <c r="EA20" s="865"/>
      <c r="EB20" s="865"/>
      <c r="EC20" s="865"/>
      <c r="ED20" s="865"/>
    </row>
    <row r="21" spans="1:134" ht="15.75">
      <c r="A21" s="96"/>
      <c r="B21" s="857">
        <v>1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7">
        <v>2</v>
      </c>
      <c r="X21" s="858"/>
      <c r="Y21" s="858"/>
      <c r="Z21" s="858"/>
      <c r="AA21" s="858"/>
      <c r="AB21" s="857">
        <v>3</v>
      </c>
      <c r="AC21" s="858"/>
      <c r="AD21" s="858"/>
      <c r="AE21" s="858"/>
      <c r="AF21" s="858"/>
      <c r="AG21" s="858"/>
      <c r="AH21" s="858"/>
      <c r="AI21" s="858"/>
      <c r="AJ21" s="857">
        <v>4</v>
      </c>
      <c r="AK21" s="858"/>
      <c r="AL21" s="858"/>
      <c r="AM21" s="865" t="s">
        <v>64</v>
      </c>
      <c r="AN21" s="865"/>
      <c r="AO21" s="865"/>
      <c r="AP21" s="865"/>
      <c r="AQ21" s="865"/>
      <c r="AR21" s="865"/>
      <c r="AS21" s="865"/>
      <c r="AT21" s="865"/>
      <c r="AU21" s="865"/>
      <c r="AV21" s="865"/>
      <c r="AW21" s="865"/>
      <c r="AX21" s="865"/>
      <c r="AY21" s="865"/>
      <c r="AZ21" s="865"/>
      <c r="BA21" s="865"/>
      <c r="BB21" s="895" t="s">
        <v>65</v>
      </c>
      <c r="BC21" s="895"/>
      <c r="BD21" s="895"/>
      <c r="BE21" s="895"/>
      <c r="BF21" s="895"/>
      <c r="BG21" s="895"/>
      <c r="BH21" s="895"/>
      <c r="BI21" s="895"/>
      <c r="BJ21" s="895"/>
      <c r="BK21" s="895"/>
      <c r="BL21" s="895"/>
      <c r="BM21" s="895"/>
      <c r="BN21" s="895"/>
      <c r="BO21" s="895"/>
      <c r="BP21" s="895"/>
      <c r="BQ21" s="895"/>
      <c r="BR21" s="896"/>
      <c r="BS21" s="865" t="s">
        <v>66</v>
      </c>
      <c r="BT21" s="865"/>
      <c r="BU21" s="865"/>
      <c r="BV21" s="865"/>
      <c r="BW21" s="865"/>
      <c r="BX21" s="865"/>
      <c r="BY21" s="865"/>
      <c r="BZ21" s="865"/>
      <c r="CA21" s="865"/>
      <c r="CB21" s="865"/>
      <c r="CC21" s="865"/>
      <c r="CD21" s="865"/>
      <c r="CE21" s="865"/>
      <c r="CF21" s="865"/>
      <c r="CG21" s="865"/>
      <c r="CH21" s="865"/>
      <c r="CI21" s="895" t="s">
        <v>67</v>
      </c>
      <c r="CJ21" s="895"/>
      <c r="CK21" s="895"/>
      <c r="CL21" s="895"/>
      <c r="CM21" s="895"/>
      <c r="CN21" s="895"/>
      <c r="CO21" s="895"/>
      <c r="CP21" s="895"/>
      <c r="CQ21" s="895"/>
      <c r="CR21" s="895"/>
      <c r="CS21" s="895"/>
      <c r="CT21" s="895"/>
      <c r="CU21" s="895"/>
      <c r="CV21" s="895"/>
      <c r="CW21" s="895"/>
      <c r="CX21" s="896"/>
      <c r="CY21" s="894" t="s">
        <v>215</v>
      </c>
      <c r="CZ21" s="895"/>
      <c r="DA21" s="895"/>
      <c r="DB21" s="895"/>
      <c r="DC21" s="895"/>
      <c r="DD21" s="895"/>
      <c r="DE21" s="895"/>
      <c r="DF21" s="895"/>
      <c r="DG21" s="895"/>
      <c r="DH21" s="895"/>
      <c r="DI21" s="895"/>
      <c r="DJ21" s="895"/>
      <c r="DK21" s="895"/>
      <c r="DL21" s="895"/>
      <c r="DM21" s="895"/>
      <c r="DN21" s="896"/>
      <c r="DO21" s="865" t="s">
        <v>219</v>
      </c>
      <c r="DP21" s="865"/>
      <c r="DQ21" s="865"/>
      <c r="DR21" s="865"/>
      <c r="DS21" s="865"/>
      <c r="DT21" s="865"/>
      <c r="DU21" s="865"/>
      <c r="DV21" s="865"/>
      <c r="DW21" s="865"/>
      <c r="DX21" s="865"/>
      <c r="DY21" s="865"/>
      <c r="DZ21" s="865"/>
      <c r="EA21" s="865"/>
      <c r="EB21" s="865"/>
      <c r="EC21" s="865"/>
      <c r="ED21" s="865"/>
    </row>
    <row r="22" spans="1:134" ht="15.75">
      <c r="A22" s="97"/>
      <c r="B22" s="897" t="s">
        <v>726</v>
      </c>
      <c r="C22" s="897"/>
      <c r="D22" s="897"/>
      <c r="E22" s="897"/>
      <c r="F22" s="897"/>
      <c r="G22" s="897"/>
      <c r="H22" s="897"/>
      <c r="I22" s="897"/>
      <c r="J22" s="897"/>
      <c r="K22" s="897"/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856"/>
      <c r="X22" s="853"/>
      <c r="Y22" s="853"/>
      <c r="Z22" s="853"/>
      <c r="AA22" s="853"/>
      <c r="AB22" s="856"/>
      <c r="AC22" s="853"/>
      <c r="AD22" s="853"/>
      <c r="AE22" s="853"/>
      <c r="AF22" s="853"/>
      <c r="AG22" s="853"/>
      <c r="AH22" s="853"/>
      <c r="AI22" s="853"/>
      <c r="AJ22" s="856"/>
      <c r="AK22" s="853"/>
      <c r="AL22" s="853"/>
      <c r="AM22" s="865"/>
      <c r="AN22" s="865"/>
      <c r="AO22" s="865"/>
      <c r="AP22" s="865"/>
      <c r="AQ22" s="865"/>
      <c r="AR22" s="865"/>
      <c r="AS22" s="865"/>
      <c r="AT22" s="865"/>
      <c r="AU22" s="865"/>
      <c r="AV22" s="865"/>
      <c r="AW22" s="865"/>
      <c r="AX22" s="865"/>
      <c r="AY22" s="865"/>
      <c r="AZ22" s="865"/>
      <c r="BA22" s="865"/>
      <c r="BB22" s="895"/>
      <c r="BC22" s="895"/>
      <c r="BD22" s="895"/>
      <c r="BE22" s="895"/>
      <c r="BF22" s="895"/>
      <c r="BG22" s="895"/>
      <c r="BH22" s="895"/>
      <c r="BI22" s="895"/>
      <c r="BJ22" s="895"/>
      <c r="BK22" s="895"/>
      <c r="BL22" s="895"/>
      <c r="BM22" s="895"/>
      <c r="BN22" s="895"/>
      <c r="BO22" s="895"/>
      <c r="BP22" s="895"/>
      <c r="BQ22" s="895"/>
      <c r="BR22" s="896"/>
      <c r="BS22" s="865"/>
      <c r="BT22" s="865"/>
      <c r="BU22" s="865"/>
      <c r="BV22" s="865"/>
      <c r="BW22" s="865"/>
      <c r="BX22" s="865"/>
      <c r="BY22" s="865"/>
      <c r="BZ22" s="865"/>
      <c r="CA22" s="865"/>
      <c r="CB22" s="865"/>
      <c r="CC22" s="865"/>
      <c r="CD22" s="865"/>
      <c r="CE22" s="865"/>
      <c r="CF22" s="865"/>
      <c r="CG22" s="865"/>
      <c r="CH22" s="865"/>
      <c r="CI22" s="895"/>
      <c r="CJ22" s="895"/>
      <c r="CK22" s="895"/>
      <c r="CL22" s="895"/>
      <c r="CM22" s="895"/>
      <c r="CN22" s="895"/>
      <c r="CO22" s="895"/>
      <c r="CP22" s="895"/>
      <c r="CQ22" s="895"/>
      <c r="CR22" s="895"/>
      <c r="CS22" s="895"/>
      <c r="CT22" s="895"/>
      <c r="CU22" s="895"/>
      <c r="CV22" s="895"/>
      <c r="CW22" s="895"/>
      <c r="CX22" s="896"/>
      <c r="CY22" s="894"/>
      <c r="CZ22" s="895"/>
      <c r="DA22" s="895"/>
      <c r="DB22" s="895"/>
      <c r="DC22" s="895"/>
      <c r="DD22" s="895"/>
      <c r="DE22" s="895"/>
      <c r="DF22" s="895"/>
      <c r="DG22" s="895"/>
      <c r="DH22" s="895"/>
      <c r="DI22" s="895"/>
      <c r="DJ22" s="895"/>
      <c r="DK22" s="895"/>
      <c r="DL22" s="895"/>
      <c r="DM22" s="895"/>
      <c r="DN22" s="896"/>
      <c r="DO22" s="865"/>
      <c r="DP22" s="865"/>
      <c r="DQ22" s="865"/>
      <c r="DR22" s="865"/>
      <c r="DS22" s="865"/>
      <c r="DT22" s="865"/>
      <c r="DU22" s="865"/>
      <c r="DV22" s="865"/>
      <c r="DW22" s="865"/>
      <c r="DX22" s="865"/>
      <c r="DY22" s="865"/>
      <c r="DZ22" s="865"/>
      <c r="EA22" s="865"/>
      <c r="EB22" s="865"/>
      <c r="EC22" s="865"/>
      <c r="ED22" s="865"/>
    </row>
    <row r="23" spans="1:134" ht="15.75">
      <c r="A23" s="97"/>
      <c r="B23" s="897"/>
      <c r="C23" s="897"/>
      <c r="D23" s="897"/>
      <c r="E23" s="897"/>
      <c r="F23" s="897"/>
      <c r="G23" s="897"/>
      <c r="H23" s="897"/>
      <c r="I23" s="897"/>
      <c r="J23" s="897"/>
      <c r="K23" s="897"/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56"/>
      <c r="X23" s="853"/>
      <c r="Y23" s="853"/>
      <c r="Z23" s="853"/>
      <c r="AA23" s="853"/>
      <c r="AB23" s="856"/>
      <c r="AC23" s="853"/>
      <c r="AD23" s="853"/>
      <c r="AE23" s="853"/>
      <c r="AF23" s="853"/>
      <c r="AG23" s="853"/>
      <c r="AH23" s="853"/>
      <c r="AI23" s="853"/>
      <c r="AJ23" s="856"/>
      <c r="AK23" s="853"/>
      <c r="AL23" s="853"/>
      <c r="AM23" s="865"/>
      <c r="AN23" s="865"/>
      <c r="AO23" s="865"/>
      <c r="AP23" s="865"/>
      <c r="AQ23" s="865"/>
      <c r="AR23" s="865"/>
      <c r="AS23" s="865"/>
      <c r="AT23" s="865"/>
      <c r="AU23" s="865"/>
      <c r="AV23" s="865"/>
      <c r="AW23" s="865"/>
      <c r="AX23" s="865"/>
      <c r="AY23" s="865"/>
      <c r="AZ23" s="865"/>
      <c r="BA23" s="865"/>
      <c r="BB23" s="895"/>
      <c r="BC23" s="895"/>
      <c r="BD23" s="895"/>
      <c r="BE23" s="895"/>
      <c r="BF23" s="895"/>
      <c r="BG23" s="895"/>
      <c r="BH23" s="895"/>
      <c r="BI23" s="895"/>
      <c r="BJ23" s="895"/>
      <c r="BK23" s="895"/>
      <c r="BL23" s="895"/>
      <c r="BM23" s="895"/>
      <c r="BN23" s="895"/>
      <c r="BO23" s="895"/>
      <c r="BP23" s="895"/>
      <c r="BQ23" s="895"/>
      <c r="BR23" s="896"/>
      <c r="BS23" s="865"/>
      <c r="BT23" s="865"/>
      <c r="BU23" s="865"/>
      <c r="BV23" s="865"/>
      <c r="BW23" s="865"/>
      <c r="BX23" s="865"/>
      <c r="BY23" s="865"/>
      <c r="BZ23" s="865"/>
      <c r="CA23" s="865"/>
      <c r="CB23" s="865"/>
      <c r="CC23" s="865"/>
      <c r="CD23" s="865"/>
      <c r="CE23" s="865"/>
      <c r="CF23" s="865"/>
      <c r="CG23" s="865"/>
      <c r="CH23" s="865"/>
      <c r="CI23" s="895"/>
      <c r="CJ23" s="895"/>
      <c r="CK23" s="895"/>
      <c r="CL23" s="895"/>
      <c r="CM23" s="895"/>
      <c r="CN23" s="895"/>
      <c r="CO23" s="895"/>
      <c r="CP23" s="895"/>
      <c r="CQ23" s="895"/>
      <c r="CR23" s="895"/>
      <c r="CS23" s="895"/>
      <c r="CT23" s="895"/>
      <c r="CU23" s="895"/>
      <c r="CV23" s="895"/>
      <c r="CW23" s="895"/>
      <c r="CX23" s="896"/>
      <c r="CY23" s="894"/>
      <c r="CZ23" s="895"/>
      <c r="DA23" s="895"/>
      <c r="DB23" s="895"/>
      <c r="DC23" s="895"/>
      <c r="DD23" s="895"/>
      <c r="DE23" s="895"/>
      <c r="DF23" s="895"/>
      <c r="DG23" s="895"/>
      <c r="DH23" s="895"/>
      <c r="DI23" s="895"/>
      <c r="DJ23" s="895"/>
      <c r="DK23" s="895"/>
      <c r="DL23" s="895"/>
      <c r="DM23" s="895"/>
      <c r="DN23" s="896"/>
      <c r="DO23" s="865"/>
      <c r="DP23" s="865"/>
      <c r="DQ23" s="865"/>
      <c r="DR23" s="865"/>
      <c r="DS23" s="865"/>
      <c r="DT23" s="865"/>
      <c r="DU23" s="865"/>
      <c r="DV23" s="865"/>
      <c r="DW23" s="865"/>
      <c r="DX23" s="865"/>
      <c r="DY23" s="865"/>
      <c r="DZ23" s="865"/>
      <c r="EA23" s="865"/>
      <c r="EB23" s="865"/>
      <c r="EC23" s="865"/>
      <c r="ED23" s="865"/>
    </row>
    <row r="24" spans="1:134" ht="15.75">
      <c r="A24" s="97"/>
      <c r="B24" s="897" t="s">
        <v>727</v>
      </c>
      <c r="C24" s="897"/>
      <c r="D24" s="897"/>
      <c r="E24" s="897"/>
      <c r="F24" s="897"/>
      <c r="G24" s="897"/>
      <c r="H24" s="897"/>
      <c r="I24" s="897"/>
      <c r="J24" s="897"/>
      <c r="K24" s="897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56"/>
      <c r="X24" s="853"/>
      <c r="Y24" s="853"/>
      <c r="Z24" s="853"/>
      <c r="AA24" s="853"/>
      <c r="AB24" s="856"/>
      <c r="AC24" s="853"/>
      <c r="AD24" s="853"/>
      <c r="AE24" s="853"/>
      <c r="AF24" s="853"/>
      <c r="AG24" s="853"/>
      <c r="AH24" s="853"/>
      <c r="AI24" s="853"/>
      <c r="AJ24" s="856"/>
      <c r="AK24" s="853"/>
      <c r="AL24" s="853"/>
      <c r="AM24" s="865"/>
      <c r="AN24" s="865"/>
      <c r="AO24" s="865"/>
      <c r="AP24" s="865"/>
      <c r="AQ24" s="865"/>
      <c r="AR24" s="865"/>
      <c r="AS24" s="865"/>
      <c r="AT24" s="865"/>
      <c r="AU24" s="865"/>
      <c r="AV24" s="865"/>
      <c r="AW24" s="865"/>
      <c r="AX24" s="865"/>
      <c r="AY24" s="865"/>
      <c r="AZ24" s="865"/>
      <c r="BA24" s="865"/>
      <c r="BB24" s="895"/>
      <c r="BC24" s="895"/>
      <c r="BD24" s="895"/>
      <c r="BE24" s="895"/>
      <c r="BF24" s="895"/>
      <c r="BG24" s="895"/>
      <c r="BH24" s="895"/>
      <c r="BI24" s="895"/>
      <c r="BJ24" s="895"/>
      <c r="BK24" s="895"/>
      <c r="BL24" s="895"/>
      <c r="BM24" s="895"/>
      <c r="BN24" s="895"/>
      <c r="BO24" s="895"/>
      <c r="BP24" s="895"/>
      <c r="BQ24" s="895"/>
      <c r="BR24" s="896"/>
      <c r="BS24" s="865"/>
      <c r="BT24" s="865"/>
      <c r="BU24" s="865"/>
      <c r="BV24" s="865"/>
      <c r="BW24" s="865"/>
      <c r="BX24" s="865"/>
      <c r="BY24" s="865"/>
      <c r="BZ24" s="865"/>
      <c r="CA24" s="865"/>
      <c r="CB24" s="865"/>
      <c r="CC24" s="865"/>
      <c r="CD24" s="865"/>
      <c r="CE24" s="865"/>
      <c r="CF24" s="865"/>
      <c r="CG24" s="865"/>
      <c r="CH24" s="865"/>
      <c r="CI24" s="895"/>
      <c r="CJ24" s="895"/>
      <c r="CK24" s="895"/>
      <c r="CL24" s="895"/>
      <c r="CM24" s="895"/>
      <c r="CN24" s="895"/>
      <c r="CO24" s="895"/>
      <c r="CP24" s="895"/>
      <c r="CQ24" s="895"/>
      <c r="CR24" s="895"/>
      <c r="CS24" s="895"/>
      <c r="CT24" s="895"/>
      <c r="CU24" s="895"/>
      <c r="CV24" s="895"/>
      <c r="CW24" s="895"/>
      <c r="CX24" s="896"/>
      <c r="CY24" s="894"/>
      <c r="CZ24" s="895"/>
      <c r="DA24" s="895"/>
      <c r="DB24" s="895"/>
      <c r="DC24" s="895"/>
      <c r="DD24" s="895"/>
      <c r="DE24" s="895"/>
      <c r="DF24" s="895"/>
      <c r="DG24" s="895"/>
      <c r="DH24" s="895"/>
      <c r="DI24" s="895"/>
      <c r="DJ24" s="895"/>
      <c r="DK24" s="895"/>
      <c r="DL24" s="895"/>
      <c r="DM24" s="895"/>
      <c r="DN24" s="896"/>
      <c r="DO24" s="865"/>
      <c r="DP24" s="865"/>
      <c r="DQ24" s="865"/>
      <c r="DR24" s="865"/>
      <c r="DS24" s="865"/>
      <c r="DT24" s="865"/>
      <c r="DU24" s="865"/>
      <c r="DV24" s="865"/>
      <c r="DW24" s="865"/>
      <c r="DX24" s="865"/>
      <c r="DY24" s="865"/>
      <c r="DZ24" s="865"/>
      <c r="EA24" s="865"/>
      <c r="EB24" s="865"/>
      <c r="EC24" s="865"/>
      <c r="ED24" s="865"/>
    </row>
    <row r="25" spans="1:134" ht="15.75">
      <c r="A25" s="98"/>
      <c r="B25" s="852"/>
      <c r="C25" s="852"/>
      <c r="D25" s="852"/>
      <c r="E25" s="852"/>
      <c r="F25" s="852"/>
      <c r="G25" s="852"/>
      <c r="H25" s="852"/>
      <c r="I25" s="852"/>
      <c r="J25" s="852"/>
      <c r="K25" s="852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6"/>
      <c r="X25" s="853"/>
      <c r="Y25" s="853"/>
      <c r="Z25" s="853"/>
      <c r="AA25" s="853"/>
      <c r="AB25" s="856"/>
      <c r="AC25" s="853"/>
      <c r="AD25" s="853"/>
      <c r="AE25" s="853"/>
      <c r="AF25" s="853"/>
      <c r="AG25" s="853"/>
      <c r="AH25" s="853"/>
      <c r="AI25" s="853"/>
      <c r="AJ25" s="856"/>
      <c r="AK25" s="853"/>
      <c r="AL25" s="853"/>
      <c r="AM25" s="865"/>
      <c r="AN25" s="865"/>
      <c r="AO25" s="865"/>
      <c r="AP25" s="865"/>
      <c r="AQ25" s="865"/>
      <c r="AR25" s="865"/>
      <c r="AS25" s="865"/>
      <c r="AT25" s="865"/>
      <c r="AU25" s="865"/>
      <c r="AV25" s="865"/>
      <c r="AW25" s="865"/>
      <c r="AX25" s="865"/>
      <c r="AY25" s="865"/>
      <c r="AZ25" s="865"/>
      <c r="BA25" s="865"/>
      <c r="BB25" s="895"/>
      <c r="BC25" s="895"/>
      <c r="BD25" s="895"/>
      <c r="BE25" s="895"/>
      <c r="BF25" s="895"/>
      <c r="BG25" s="895"/>
      <c r="BH25" s="895"/>
      <c r="BI25" s="895"/>
      <c r="BJ25" s="895"/>
      <c r="BK25" s="895"/>
      <c r="BL25" s="895"/>
      <c r="BM25" s="895"/>
      <c r="BN25" s="895"/>
      <c r="BO25" s="895"/>
      <c r="BP25" s="895"/>
      <c r="BQ25" s="895"/>
      <c r="BR25" s="896"/>
      <c r="BS25" s="865"/>
      <c r="BT25" s="865"/>
      <c r="BU25" s="865"/>
      <c r="BV25" s="865"/>
      <c r="BW25" s="865"/>
      <c r="BX25" s="865"/>
      <c r="BY25" s="865"/>
      <c r="BZ25" s="865"/>
      <c r="CA25" s="865"/>
      <c r="CB25" s="865"/>
      <c r="CC25" s="865"/>
      <c r="CD25" s="865"/>
      <c r="CE25" s="865"/>
      <c r="CF25" s="865"/>
      <c r="CG25" s="865"/>
      <c r="CH25" s="865"/>
      <c r="CI25" s="895"/>
      <c r="CJ25" s="895"/>
      <c r="CK25" s="895"/>
      <c r="CL25" s="895"/>
      <c r="CM25" s="895"/>
      <c r="CN25" s="895"/>
      <c r="CO25" s="895"/>
      <c r="CP25" s="895"/>
      <c r="CQ25" s="895"/>
      <c r="CR25" s="895"/>
      <c r="CS25" s="895"/>
      <c r="CT25" s="895"/>
      <c r="CU25" s="895"/>
      <c r="CV25" s="895"/>
      <c r="CW25" s="895"/>
      <c r="CX25" s="896"/>
      <c r="CY25" s="894"/>
      <c r="CZ25" s="895"/>
      <c r="DA25" s="895"/>
      <c r="DB25" s="895"/>
      <c r="DC25" s="895"/>
      <c r="DD25" s="895"/>
      <c r="DE25" s="895"/>
      <c r="DF25" s="895"/>
      <c r="DG25" s="895"/>
      <c r="DH25" s="895"/>
      <c r="DI25" s="895"/>
      <c r="DJ25" s="895"/>
      <c r="DK25" s="895"/>
      <c r="DL25" s="895"/>
      <c r="DM25" s="895"/>
      <c r="DN25" s="896"/>
      <c r="DO25" s="865"/>
      <c r="DP25" s="865"/>
      <c r="DQ25" s="865"/>
      <c r="DR25" s="865"/>
      <c r="DS25" s="865"/>
      <c r="DT25" s="865"/>
      <c r="DU25" s="865"/>
      <c r="DV25" s="865"/>
      <c r="DW25" s="865"/>
      <c r="DX25" s="865"/>
      <c r="DY25" s="865"/>
      <c r="DZ25" s="865"/>
      <c r="EA25" s="865"/>
      <c r="EB25" s="865"/>
      <c r="EC25" s="865"/>
      <c r="ED25" s="865"/>
    </row>
    <row r="26" spans="1:134" ht="15.75">
      <c r="A26" s="98"/>
      <c r="B26" s="852" t="s">
        <v>567</v>
      </c>
      <c r="C26" s="852"/>
      <c r="D26" s="852"/>
      <c r="E26" s="852"/>
      <c r="F26" s="852"/>
      <c r="G26" s="852"/>
      <c r="H26" s="852"/>
      <c r="I26" s="852"/>
      <c r="J26" s="852"/>
      <c r="K26" s="852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6"/>
      <c r="X26" s="853"/>
      <c r="Y26" s="853"/>
      <c r="Z26" s="853"/>
      <c r="AA26" s="853"/>
      <c r="AB26" s="856"/>
      <c r="AC26" s="853"/>
      <c r="AD26" s="853"/>
      <c r="AE26" s="853"/>
      <c r="AF26" s="853"/>
      <c r="AG26" s="853"/>
      <c r="AH26" s="853"/>
      <c r="AI26" s="853"/>
      <c r="AJ26" s="856"/>
      <c r="AK26" s="853"/>
      <c r="AL26" s="853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5"/>
      <c r="AZ26" s="865"/>
      <c r="BA26" s="865"/>
      <c r="BB26" s="895"/>
      <c r="BC26" s="895"/>
      <c r="BD26" s="895"/>
      <c r="BE26" s="895"/>
      <c r="BF26" s="895"/>
      <c r="BG26" s="895"/>
      <c r="BH26" s="895"/>
      <c r="BI26" s="895"/>
      <c r="BJ26" s="895"/>
      <c r="BK26" s="895"/>
      <c r="BL26" s="895"/>
      <c r="BM26" s="895"/>
      <c r="BN26" s="895"/>
      <c r="BO26" s="895"/>
      <c r="BP26" s="895"/>
      <c r="BQ26" s="895"/>
      <c r="BR26" s="896"/>
      <c r="BS26" s="865"/>
      <c r="BT26" s="865"/>
      <c r="BU26" s="865"/>
      <c r="BV26" s="865"/>
      <c r="BW26" s="865"/>
      <c r="BX26" s="865"/>
      <c r="BY26" s="865"/>
      <c r="BZ26" s="865"/>
      <c r="CA26" s="865"/>
      <c r="CB26" s="865"/>
      <c r="CC26" s="865"/>
      <c r="CD26" s="865"/>
      <c r="CE26" s="865"/>
      <c r="CF26" s="865"/>
      <c r="CG26" s="865"/>
      <c r="CH26" s="865"/>
      <c r="CI26" s="895"/>
      <c r="CJ26" s="895"/>
      <c r="CK26" s="895"/>
      <c r="CL26" s="895"/>
      <c r="CM26" s="895"/>
      <c r="CN26" s="895"/>
      <c r="CO26" s="895"/>
      <c r="CP26" s="895"/>
      <c r="CQ26" s="895"/>
      <c r="CR26" s="895"/>
      <c r="CS26" s="895"/>
      <c r="CT26" s="895"/>
      <c r="CU26" s="895"/>
      <c r="CV26" s="895"/>
      <c r="CW26" s="895"/>
      <c r="CX26" s="896"/>
      <c r="CY26" s="894"/>
      <c r="CZ26" s="895"/>
      <c r="DA26" s="895"/>
      <c r="DB26" s="895"/>
      <c r="DC26" s="895"/>
      <c r="DD26" s="895"/>
      <c r="DE26" s="895"/>
      <c r="DF26" s="895"/>
      <c r="DG26" s="895"/>
      <c r="DH26" s="895"/>
      <c r="DI26" s="895"/>
      <c r="DJ26" s="895"/>
      <c r="DK26" s="895"/>
      <c r="DL26" s="895"/>
      <c r="DM26" s="895"/>
      <c r="DN26" s="896"/>
      <c r="DO26" s="865"/>
      <c r="DP26" s="865"/>
      <c r="DQ26" s="865"/>
      <c r="DR26" s="865"/>
      <c r="DS26" s="865"/>
      <c r="DT26" s="865"/>
      <c r="DU26" s="865"/>
      <c r="DV26" s="865"/>
      <c r="DW26" s="865"/>
      <c r="DX26" s="865"/>
      <c r="DY26" s="865"/>
      <c r="DZ26" s="865"/>
      <c r="EA26" s="865"/>
      <c r="EB26" s="865"/>
      <c r="EC26" s="865"/>
      <c r="ED26" s="865"/>
    </row>
    <row r="27" spans="1:134" ht="15.75">
      <c r="B27" s="854"/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</row>
    <row r="29" spans="1:134" s="352" customFormat="1" ht="15.75">
      <c r="A29" s="278"/>
      <c r="B29" s="278"/>
      <c r="C29" s="278"/>
      <c r="D29" s="278" t="s">
        <v>138</v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 t="s">
        <v>611</v>
      </c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</row>
    <row r="30" spans="1:134" s="352" customFormat="1" ht="15.75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</row>
    <row r="31" spans="1:134" s="352" customFormat="1" ht="15.75">
      <c r="A31" s="278"/>
      <c r="B31" s="278"/>
      <c r="C31" s="278"/>
      <c r="D31" s="278" t="s">
        <v>252</v>
      </c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 t="s">
        <v>613</v>
      </c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</row>
    <row r="32" spans="1:134" s="352" customFormat="1" ht="15.75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</row>
  </sheetData>
  <mergeCells count="101">
    <mergeCell ref="CY25:DN25"/>
    <mergeCell ref="DO25:ED25"/>
    <mergeCell ref="CY26:DN26"/>
    <mergeCell ref="DO26:ED26"/>
    <mergeCell ref="BS26:CH26"/>
    <mergeCell ref="CI26:CX26"/>
    <mergeCell ref="CY21:DN21"/>
    <mergeCell ref="DO21:ED21"/>
    <mergeCell ref="CY22:DN22"/>
    <mergeCell ref="DO22:ED22"/>
    <mergeCell ref="CY23:DN23"/>
    <mergeCell ref="DO23:ED23"/>
    <mergeCell ref="CY24:DN24"/>
    <mergeCell ref="DO24:ED24"/>
    <mergeCell ref="BS21:CH21"/>
    <mergeCell ref="CI21:CX21"/>
    <mergeCell ref="BS22:CH22"/>
    <mergeCell ref="CI22:CX22"/>
    <mergeCell ref="BS23:CH23"/>
    <mergeCell ref="CI23:CX23"/>
    <mergeCell ref="AM26:BA26"/>
    <mergeCell ref="BB26:BR26"/>
    <mergeCell ref="BS20:CH20"/>
    <mergeCell ref="CI20:CX20"/>
    <mergeCell ref="BS24:CH24"/>
    <mergeCell ref="CI24:CX24"/>
    <mergeCell ref="BS25:CH25"/>
    <mergeCell ref="CI25:CX25"/>
    <mergeCell ref="BB21:BR21"/>
    <mergeCell ref="AM22:BA22"/>
    <mergeCell ref="BB22:BR22"/>
    <mergeCell ref="AM23:BA23"/>
    <mergeCell ref="BB23:BR23"/>
    <mergeCell ref="AM24:BA24"/>
    <mergeCell ref="BB24:BR24"/>
    <mergeCell ref="B27:AI27"/>
    <mergeCell ref="AM18:ED18"/>
    <mergeCell ref="AM19:BR19"/>
    <mergeCell ref="BS19:CX19"/>
    <mergeCell ref="CY19:ED19"/>
    <mergeCell ref="AM20:BA20"/>
    <mergeCell ref="BB20:BR20"/>
    <mergeCell ref="AM21:BA21"/>
    <mergeCell ref="B26:V26"/>
    <mergeCell ref="W26:AA26"/>
    <mergeCell ref="AB26:AI26"/>
    <mergeCell ref="AJ26:AL26"/>
    <mergeCell ref="B25:V25"/>
    <mergeCell ref="W25:AA25"/>
    <mergeCell ref="AB25:AI25"/>
    <mergeCell ref="AJ25:AL25"/>
    <mergeCell ref="AM25:BA25"/>
    <mergeCell ref="BB25:BR25"/>
    <mergeCell ref="B24:V24"/>
    <mergeCell ref="W24:AA24"/>
    <mergeCell ref="AB24:AI24"/>
    <mergeCell ref="AJ24:AL24"/>
    <mergeCell ref="B23:V23"/>
    <mergeCell ref="W23:AA23"/>
    <mergeCell ref="AB23:AI23"/>
    <mergeCell ref="AJ23:AL23"/>
    <mergeCell ref="B22:V22"/>
    <mergeCell ref="W22:AA22"/>
    <mergeCell ref="AB22:AI22"/>
    <mergeCell ref="AJ22:AL22"/>
    <mergeCell ref="B21:V21"/>
    <mergeCell ref="W21:AA21"/>
    <mergeCell ref="AB21:AI21"/>
    <mergeCell ref="AJ21:AL21"/>
    <mergeCell ref="W12:CS13"/>
    <mergeCell ref="DR12:ED12"/>
    <mergeCell ref="DR13:ED13"/>
    <mergeCell ref="DR14:ED14"/>
    <mergeCell ref="B16:ED16"/>
    <mergeCell ref="B18:V20"/>
    <mergeCell ref="W18:AA20"/>
    <mergeCell ref="AB18:AI20"/>
    <mergeCell ref="AJ18:AL20"/>
    <mergeCell ref="DO20:ED20"/>
    <mergeCell ref="CY20:DN20"/>
    <mergeCell ref="BM8:BR8"/>
    <mergeCell ref="DR8:ED8"/>
    <mergeCell ref="W9:CS11"/>
    <mergeCell ref="DR9:ED9"/>
    <mergeCell ref="DR10:ED10"/>
    <mergeCell ref="DR11:ED11"/>
    <mergeCell ref="AH8:AL8"/>
    <mergeCell ref="AM8:AP8"/>
    <mergeCell ref="AQ8:AR8"/>
    <mergeCell ref="AS8:BF8"/>
    <mergeCell ref="BG8:BI8"/>
    <mergeCell ref="BJ8:BL8"/>
    <mergeCell ref="BK1:ED1"/>
    <mergeCell ref="C5:DP5"/>
    <mergeCell ref="DR5:ED6"/>
    <mergeCell ref="C6:DP6"/>
    <mergeCell ref="W7:BR7"/>
    <mergeCell ref="BS7:BU7"/>
    <mergeCell ref="BV7:BZ7"/>
    <mergeCell ref="CA7:CC7"/>
    <mergeCell ref="DR7:ED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55"/>
  <sheetViews>
    <sheetView topLeftCell="A4" workbookViewId="0">
      <selection activeCell="AC15" sqref="AC15:AZ16"/>
    </sheetView>
  </sheetViews>
  <sheetFormatPr defaultRowHeight="15"/>
  <cols>
    <col min="1" max="28" width="3.85546875" style="99" customWidth="1"/>
    <col min="29" max="52" width="3.140625" style="99" customWidth="1"/>
  </cols>
  <sheetData>
    <row r="1" spans="1:52">
      <c r="A1" s="985" t="s">
        <v>100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ht="6.75" customHeight="1"/>
    <row r="3" spans="1:52">
      <c r="A3" s="986" t="s">
        <v>248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  <c r="AX3" s="986"/>
      <c r="AY3" s="986"/>
      <c r="AZ3" s="986"/>
    </row>
    <row r="4" spans="1:52">
      <c r="A4" s="986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986"/>
      <c r="AM4" s="986"/>
      <c r="AN4" s="986"/>
      <c r="AO4" s="986"/>
      <c r="AP4" s="986"/>
      <c r="AQ4" s="986"/>
      <c r="AR4" s="986"/>
      <c r="AS4" s="986"/>
      <c r="AT4" s="986"/>
      <c r="AU4" s="986"/>
      <c r="AV4" s="986"/>
      <c r="AW4" s="986"/>
      <c r="AX4" s="986"/>
      <c r="AY4" s="986"/>
      <c r="AZ4" s="986"/>
    </row>
    <row r="5" spans="1:52" ht="9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</row>
    <row r="6" spans="1:52" ht="33" customHeight="1">
      <c r="A6" s="987" t="s">
        <v>101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8" t="s">
        <v>458</v>
      </c>
      <c r="M6" s="988"/>
      <c r="N6" s="988"/>
      <c r="O6" s="988"/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8"/>
      <c r="AH6" s="988"/>
      <c r="AI6" s="988"/>
      <c r="AJ6" s="988"/>
      <c r="AK6" s="988"/>
      <c r="AL6" s="988"/>
      <c r="AM6" s="988"/>
      <c r="AN6" s="988"/>
      <c r="AO6" s="988"/>
      <c r="AP6" s="988"/>
      <c r="AQ6" s="988"/>
      <c r="AR6" s="988"/>
      <c r="AS6" s="988"/>
      <c r="AT6" s="988"/>
      <c r="AU6" s="988"/>
      <c r="AV6" s="988"/>
      <c r="AW6" s="988"/>
      <c r="AX6" s="988"/>
      <c r="AY6" s="988"/>
      <c r="AZ6" s="988"/>
    </row>
    <row r="7" spans="1:52">
      <c r="A7" s="987" t="s">
        <v>102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93" t="s">
        <v>258</v>
      </c>
      <c r="M7" s="993"/>
      <c r="N7" s="993"/>
      <c r="O7" s="993"/>
      <c r="P7" s="993"/>
      <c r="Q7" s="993"/>
      <c r="R7" s="993"/>
      <c r="S7" s="993"/>
      <c r="T7" s="993"/>
      <c r="U7" s="993"/>
      <c r="V7" s="993"/>
      <c r="W7" s="993"/>
      <c r="X7" s="993"/>
      <c r="Y7" s="993"/>
      <c r="Z7" s="993"/>
      <c r="AA7" s="993"/>
      <c r="AB7" s="993"/>
      <c r="AC7" s="993"/>
      <c r="AD7" s="993"/>
      <c r="AE7" s="993"/>
      <c r="AF7" s="993"/>
      <c r="AG7" s="993"/>
      <c r="AH7" s="993"/>
      <c r="AI7" s="993"/>
      <c r="AJ7" s="993"/>
      <c r="AK7" s="993"/>
      <c r="AL7" s="993"/>
      <c r="AM7" s="993"/>
      <c r="AN7" s="993"/>
      <c r="AO7" s="993"/>
      <c r="AP7" s="993"/>
      <c r="AQ7" s="993"/>
      <c r="AR7" s="993"/>
      <c r="AS7" s="993"/>
      <c r="AT7" s="993"/>
      <c r="AU7" s="993"/>
      <c r="AV7" s="993"/>
      <c r="AW7" s="993"/>
      <c r="AX7" s="993"/>
      <c r="AY7" s="993"/>
      <c r="AZ7" s="993"/>
    </row>
    <row r="8" spans="1:52" ht="12" customHeight="1">
      <c r="A8" s="987"/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94" t="s">
        <v>103</v>
      </c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  <c r="AA8" s="994"/>
      <c r="AB8" s="994"/>
      <c r="AC8" s="994"/>
      <c r="AD8" s="994"/>
      <c r="AE8" s="994"/>
      <c r="AF8" s="994"/>
      <c r="AG8" s="994"/>
      <c r="AH8" s="994"/>
      <c r="AI8" s="994"/>
      <c r="AJ8" s="994"/>
      <c r="AK8" s="994"/>
      <c r="AL8" s="994"/>
      <c r="AM8" s="994"/>
      <c r="AN8" s="994"/>
      <c r="AO8" s="994"/>
      <c r="AP8" s="994"/>
      <c r="AQ8" s="994"/>
      <c r="AR8" s="994"/>
      <c r="AS8" s="994"/>
      <c r="AT8" s="994"/>
      <c r="AU8" s="994"/>
      <c r="AV8" s="994"/>
      <c r="AW8" s="994"/>
      <c r="AX8" s="994"/>
      <c r="AY8" s="994"/>
      <c r="AZ8" s="994"/>
    </row>
    <row r="9" spans="1:52">
      <c r="A9" s="987" t="s">
        <v>104</v>
      </c>
      <c r="B9" s="987"/>
      <c r="C9" s="987"/>
      <c r="D9" s="987"/>
      <c r="E9" s="987"/>
      <c r="F9" s="987"/>
      <c r="G9" s="987"/>
      <c r="H9" s="987"/>
      <c r="I9" s="987"/>
      <c r="J9" s="987"/>
      <c r="K9" s="987"/>
      <c r="L9" s="997" t="s">
        <v>105</v>
      </c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997"/>
      <c r="AJ9" s="997"/>
      <c r="AK9" s="997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997"/>
      <c r="AX9" s="997"/>
      <c r="AY9" s="997"/>
      <c r="AZ9" s="997"/>
    </row>
    <row r="10" spans="1:52" ht="15.75" customHeight="1">
      <c r="A10" s="211" t="s">
        <v>446</v>
      </c>
      <c r="L10" s="996">
        <v>130</v>
      </c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996"/>
      <c r="AR10" s="996"/>
      <c r="AS10" s="996"/>
      <c r="AT10" s="996"/>
      <c r="AU10" s="996"/>
      <c r="AV10" s="996"/>
      <c r="AW10" s="996"/>
      <c r="AX10" s="996"/>
      <c r="AY10" s="996"/>
      <c r="AZ10" s="996"/>
    </row>
    <row r="11" spans="1:52" ht="15.75" customHeight="1">
      <c r="A11" s="211" t="s">
        <v>447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996" t="s">
        <v>448</v>
      </c>
      <c r="M11" s="996"/>
      <c r="N11" s="996"/>
      <c r="O11" s="996"/>
      <c r="P11" s="996"/>
      <c r="Q11" s="996"/>
      <c r="R11" s="996"/>
      <c r="S11" s="996"/>
      <c r="T11" s="996"/>
      <c r="U11" s="996"/>
      <c r="V11" s="996"/>
      <c r="W11" s="996"/>
      <c r="X11" s="996"/>
      <c r="Y11" s="996"/>
      <c r="Z11" s="996"/>
      <c r="AA11" s="996"/>
      <c r="AB11" s="996"/>
      <c r="AC11" s="996"/>
      <c r="AD11" s="996"/>
      <c r="AE11" s="996"/>
      <c r="AF11" s="996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  <c r="AR11" s="996"/>
      <c r="AS11" s="996"/>
      <c r="AT11" s="996"/>
      <c r="AU11" s="996"/>
      <c r="AV11" s="996"/>
      <c r="AW11" s="996"/>
      <c r="AX11" s="996"/>
      <c r="AY11" s="996"/>
      <c r="AZ11" s="996"/>
    </row>
    <row r="12" spans="1:52" ht="18.75" customHeight="1">
      <c r="A12" s="103"/>
      <c r="B12" s="995" t="s">
        <v>106</v>
      </c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995"/>
      <c r="AQ12" s="995"/>
      <c r="AR12" s="995"/>
      <c r="AS12" s="995"/>
      <c r="AT12" s="104"/>
      <c r="AU12" s="104"/>
      <c r="AV12" s="104"/>
      <c r="AW12" s="104"/>
      <c r="AX12" s="104"/>
      <c r="AY12" s="104"/>
      <c r="AZ12" s="104"/>
    </row>
    <row r="13" spans="1:52" ht="3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</row>
    <row r="14" spans="1:52">
      <c r="A14" s="103"/>
      <c r="B14" s="933" t="s">
        <v>0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4"/>
      <c r="V14" s="934"/>
      <c r="W14" s="934"/>
      <c r="X14" s="934"/>
      <c r="Y14" s="935"/>
      <c r="Z14" s="933" t="s">
        <v>107</v>
      </c>
      <c r="AA14" s="934"/>
      <c r="AB14" s="935"/>
      <c r="AC14" s="951" t="s">
        <v>108</v>
      </c>
      <c r="AD14" s="952"/>
      <c r="AE14" s="952"/>
      <c r="AF14" s="952"/>
      <c r="AG14" s="952"/>
      <c r="AH14" s="952"/>
      <c r="AI14" s="952"/>
      <c r="AJ14" s="952"/>
      <c r="AK14" s="952"/>
      <c r="AL14" s="952"/>
      <c r="AM14" s="952"/>
      <c r="AN14" s="952"/>
      <c r="AO14" s="952"/>
      <c r="AP14" s="952"/>
      <c r="AQ14" s="952"/>
      <c r="AR14" s="952"/>
      <c r="AS14" s="952"/>
      <c r="AT14" s="952"/>
      <c r="AU14" s="952"/>
      <c r="AV14" s="952"/>
      <c r="AW14" s="952"/>
      <c r="AX14" s="952"/>
      <c r="AY14" s="952"/>
      <c r="AZ14" s="953"/>
    </row>
    <row r="15" spans="1:52">
      <c r="A15" s="103"/>
      <c r="B15" s="989"/>
      <c r="C15" s="990"/>
      <c r="D15" s="990"/>
      <c r="E15" s="990"/>
      <c r="F15" s="990"/>
      <c r="G15" s="990"/>
      <c r="H15" s="990"/>
      <c r="I15" s="990"/>
      <c r="J15" s="990"/>
      <c r="K15" s="990"/>
      <c r="L15" s="990"/>
      <c r="M15" s="990"/>
      <c r="N15" s="990"/>
      <c r="O15" s="990"/>
      <c r="P15" s="990"/>
      <c r="Q15" s="990"/>
      <c r="R15" s="990"/>
      <c r="S15" s="990"/>
      <c r="T15" s="990"/>
      <c r="U15" s="990"/>
      <c r="V15" s="990"/>
      <c r="W15" s="990"/>
      <c r="X15" s="990"/>
      <c r="Y15" s="991"/>
      <c r="Z15" s="989"/>
      <c r="AA15" s="990"/>
      <c r="AB15" s="991"/>
      <c r="AC15" s="933" t="s">
        <v>249</v>
      </c>
      <c r="AD15" s="934"/>
      <c r="AE15" s="934"/>
      <c r="AF15" s="934"/>
      <c r="AG15" s="934"/>
      <c r="AH15" s="934"/>
      <c r="AI15" s="934"/>
      <c r="AJ15" s="935"/>
      <c r="AK15" s="948" t="s">
        <v>250</v>
      </c>
      <c r="AL15" s="948"/>
      <c r="AM15" s="948"/>
      <c r="AN15" s="948"/>
      <c r="AO15" s="948"/>
      <c r="AP15" s="948"/>
      <c r="AQ15" s="948"/>
      <c r="AR15" s="948"/>
      <c r="AS15" s="934" t="s">
        <v>257</v>
      </c>
      <c r="AT15" s="934"/>
      <c r="AU15" s="934"/>
      <c r="AV15" s="934"/>
      <c r="AW15" s="934"/>
      <c r="AX15" s="934"/>
      <c r="AY15" s="934"/>
      <c r="AZ15" s="935"/>
    </row>
    <row r="16" spans="1:52" ht="33.75" customHeight="1">
      <c r="A16" s="103"/>
      <c r="B16" s="992"/>
      <c r="C16" s="949"/>
      <c r="D16" s="949"/>
      <c r="E16" s="949"/>
      <c r="F16" s="949"/>
      <c r="G16" s="949"/>
      <c r="H16" s="949"/>
      <c r="I16" s="949"/>
      <c r="J16" s="949"/>
      <c r="K16" s="949"/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949"/>
      <c r="W16" s="949"/>
      <c r="X16" s="949"/>
      <c r="Y16" s="950"/>
      <c r="Z16" s="992"/>
      <c r="AA16" s="949"/>
      <c r="AB16" s="950"/>
      <c r="AC16" s="992"/>
      <c r="AD16" s="949"/>
      <c r="AE16" s="949"/>
      <c r="AF16" s="949"/>
      <c r="AG16" s="949"/>
      <c r="AH16" s="949"/>
      <c r="AI16" s="949"/>
      <c r="AJ16" s="950"/>
      <c r="AK16" s="948"/>
      <c r="AL16" s="948"/>
      <c r="AM16" s="948"/>
      <c r="AN16" s="948"/>
      <c r="AO16" s="948"/>
      <c r="AP16" s="948"/>
      <c r="AQ16" s="948"/>
      <c r="AR16" s="948"/>
      <c r="AS16" s="949"/>
      <c r="AT16" s="949"/>
      <c r="AU16" s="949"/>
      <c r="AV16" s="949"/>
      <c r="AW16" s="949"/>
      <c r="AX16" s="949"/>
      <c r="AY16" s="949"/>
      <c r="AZ16" s="950"/>
    </row>
    <row r="17" spans="1:52" ht="15.75" thickBot="1">
      <c r="A17" s="105"/>
      <c r="B17" s="972">
        <v>1</v>
      </c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3"/>
      <c r="V17" s="973"/>
      <c r="W17" s="973"/>
      <c r="X17" s="973"/>
      <c r="Y17" s="974"/>
      <c r="Z17" s="975" t="s">
        <v>109</v>
      </c>
      <c r="AA17" s="976"/>
      <c r="AB17" s="977"/>
      <c r="AC17" s="978" t="s">
        <v>110</v>
      </c>
      <c r="AD17" s="979"/>
      <c r="AE17" s="979"/>
      <c r="AF17" s="979"/>
      <c r="AG17" s="979"/>
      <c r="AH17" s="979"/>
      <c r="AI17" s="979"/>
      <c r="AJ17" s="980"/>
      <c r="AK17" s="978" t="s">
        <v>63</v>
      </c>
      <c r="AL17" s="979"/>
      <c r="AM17" s="979"/>
      <c r="AN17" s="979"/>
      <c r="AO17" s="979"/>
      <c r="AP17" s="979"/>
      <c r="AQ17" s="979"/>
      <c r="AR17" s="980"/>
      <c r="AS17" s="978" t="s">
        <v>64</v>
      </c>
      <c r="AT17" s="979"/>
      <c r="AU17" s="979"/>
      <c r="AV17" s="979"/>
      <c r="AW17" s="979"/>
      <c r="AX17" s="979"/>
      <c r="AY17" s="979"/>
      <c r="AZ17" s="980"/>
    </row>
    <row r="18" spans="1:52" ht="31.5" customHeight="1">
      <c r="A18" s="78"/>
      <c r="B18" s="445" t="s">
        <v>111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968"/>
      <c r="Z18" s="981" t="s">
        <v>112</v>
      </c>
      <c r="AA18" s="982"/>
      <c r="AB18" s="983"/>
      <c r="AC18" s="930"/>
      <c r="AD18" s="931"/>
      <c r="AE18" s="931"/>
      <c r="AF18" s="931"/>
      <c r="AG18" s="931"/>
      <c r="AH18" s="931"/>
      <c r="AI18" s="931"/>
      <c r="AJ18" s="984"/>
      <c r="AK18" s="930"/>
      <c r="AL18" s="931"/>
      <c r="AM18" s="931"/>
      <c r="AN18" s="931"/>
      <c r="AO18" s="931"/>
      <c r="AP18" s="931"/>
      <c r="AQ18" s="931"/>
      <c r="AR18" s="984"/>
      <c r="AS18" s="930"/>
      <c r="AT18" s="931"/>
      <c r="AU18" s="931"/>
      <c r="AV18" s="931"/>
      <c r="AW18" s="931"/>
      <c r="AX18" s="931"/>
      <c r="AY18" s="931"/>
      <c r="AZ18" s="932"/>
    </row>
    <row r="19" spans="1:52" ht="35.25" customHeight="1">
      <c r="A19" s="106"/>
      <c r="B19" s="445" t="s">
        <v>117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968"/>
      <c r="Z19" s="969" t="s">
        <v>113</v>
      </c>
      <c r="AA19" s="970"/>
      <c r="AB19" s="971"/>
      <c r="AC19" s="951">
        <f>AO45</f>
        <v>0</v>
      </c>
      <c r="AD19" s="952"/>
      <c r="AE19" s="952"/>
      <c r="AF19" s="952"/>
      <c r="AG19" s="952"/>
      <c r="AH19" s="952"/>
      <c r="AI19" s="952"/>
      <c r="AJ19" s="953"/>
      <c r="AK19" s="951">
        <f>AS45</f>
        <v>0</v>
      </c>
      <c r="AL19" s="952"/>
      <c r="AM19" s="952"/>
      <c r="AN19" s="952"/>
      <c r="AO19" s="952"/>
      <c r="AP19" s="952"/>
      <c r="AQ19" s="952"/>
      <c r="AR19" s="953"/>
      <c r="AS19" s="951">
        <f>AW45</f>
        <v>0</v>
      </c>
      <c r="AT19" s="952"/>
      <c r="AU19" s="952"/>
      <c r="AV19" s="952"/>
      <c r="AW19" s="952"/>
      <c r="AX19" s="952"/>
      <c r="AY19" s="952"/>
      <c r="AZ19" s="953"/>
    </row>
    <row r="20" spans="1:52" ht="15.75" thickBot="1">
      <c r="A20" s="78"/>
      <c r="B20" s="961" t="s">
        <v>118</v>
      </c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3"/>
      <c r="Z20" s="964" t="s">
        <v>119</v>
      </c>
      <c r="AA20" s="965"/>
      <c r="AB20" s="966"/>
      <c r="AC20" s="936">
        <f>SUM(AC19)</f>
        <v>0</v>
      </c>
      <c r="AD20" s="937"/>
      <c r="AE20" s="937"/>
      <c r="AF20" s="937"/>
      <c r="AG20" s="937"/>
      <c r="AH20" s="937"/>
      <c r="AI20" s="937"/>
      <c r="AJ20" s="938"/>
      <c r="AK20" s="936">
        <f t="shared" ref="AK20" si="0">SUM(AK19)</f>
        <v>0</v>
      </c>
      <c r="AL20" s="937"/>
      <c r="AM20" s="937"/>
      <c r="AN20" s="937"/>
      <c r="AO20" s="937"/>
      <c r="AP20" s="937"/>
      <c r="AQ20" s="937"/>
      <c r="AR20" s="938"/>
      <c r="AS20" s="936">
        <f t="shared" ref="AS20" si="1">SUM(AS19)</f>
        <v>0</v>
      </c>
      <c r="AT20" s="937"/>
      <c r="AU20" s="937"/>
      <c r="AV20" s="937"/>
      <c r="AW20" s="937"/>
      <c r="AX20" s="937"/>
      <c r="AY20" s="937"/>
      <c r="AZ20" s="938"/>
    </row>
    <row r="21" spans="1:52" ht="6.75" customHeight="1">
      <c r="A21" s="103"/>
      <c r="B21" s="10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</row>
    <row r="22" spans="1:52">
      <c r="A22" s="103"/>
      <c r="B22" s="967" t="s">
        <v>120</v>
      </c>
      <c r="C22" s="967"/>
      <c r="D22" s="967"/>
      <c r="E22" s="967"/>
      <c r="F22" s="967"/>
      <c r="G22" s="967"/>
      <c r="H22" s="967"/>
      <c r="I22" s="967"/>
      <c r="J22" s="967"/>
      <c r="K22" s="967"/>
      <c r="L22" s="967"/>
      <c r="M22" s="967"/>
      <c r="N22" s="967"/>
      <c r="O22" s="967"/>
      <c r="P22" s="967"/>
      <c r="Q22" s="967"/>
      <c r="R22" s="967"/>
      <c r="S22" s="967"/>
      <c r="T22" s="967"/>
      <c r="U22" s="967"/>
      <c r="V22" s="967"/>
      <c r="W22" s="967"/>
      <c r="X22" s="967"/>
      <c r="Y22" s="967"/>
      <c r="Z22" s="967"/>
      <c r="AA22" s="967"/>
      <c r="AB22" s="967"/>
      <c r="AC22" s="967"/>
      <c r="AD22" s="967"/>
      <c r="AE22" s="967"/>
      <c r="AF22" s="967"/>
      <c r="AG22" s="967"/>
      <c r="AH22" s="967"/>
      <c r="AI22" s="967"/>
      <c r="AJ22" s="967"/>
      <c r="AK22" s="967"/>
      <c r="AL22" s="967"/>
      <c r="AM22" s="967"/>
      <c r="AN22" s="967"/>
      <c r="AO22" s="967"/>
      <c r="AP22" s="967"/>
      <c r="AQ22" s="967"/>
      <c r="AR22" s="967"/>
      <c r="AS22" s="967"/>
      <c r="AT22" s="967"/>
      <c r="AU22" s="967"/>
      <c r="AV22" s="967"/>
      <c r="AW22" s="967"/>
      <c r="AX22" s="967"/>
      <c r="AY22" s="967"/>
      <c r="AZ22" s="967"/>
    </row>
    <row r="23" spans="1:52">
      <c r="A23" s="108"/>
      <c r="B23" s="954" t="s">
        <v>121</v>
      </c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955"/>
      <c r="AK23" s="955"/>
      <c r="AL23" s="955"/>
      <c r="AM23" s="955"/>
      <c r="AN23" s="955"/>
      <c r="AO23" s="955"/>
      <c r="AP23" s="955"/>
      <c r="AQ23" s="955"/>
      <c r="AR23" s="955"/>
      <c r="AS23" s="955"/>
      <c r="AT23" s="955"/>
      <c r="AU23" s="955"/>
      <c r="AV23" s="955"/>
      <c r="AW23" s="955"/>
      <c r="AX23" s="955"/>
      <c r="AY23" s="955"/>
      <c r="AZ23" s="955"/>
    </row>
    <row r="24" spans="1:52" ht="5.25" customHeigh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</row>
    <row r="25" spans="1:52" ht="30.75" customHeight="1">
      <c r="A25" s="110"/>
      <c r="B25" s="948" t="s">
        <v>122</v>
      </c>
      <c r="C25" s="948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34" t="s">
        <v>1</v>
      </c>
      <c r="P25" s="935"/>
      <c r="Q25" s="951" t="s">
        <v>123</v>
      </c>
      <c r="R25" s="952"/>
      <c r="S25" s="952"/>
      <c r="T25" s="952"/>
      <c r="U25" s="952"/>
      <c r="V25" s="952"/>
      <c r="W25" s="952"/>
      <c r="X25" s="952"/>
      <c r="Y25" s="952"/>
      <c r="Z25" s="952"/>
      <c r="AA25" s="952"/>
      <c r="AB25" s="953"/>
      <c r="AC25" s="951" t="s">
        <v>124</v>
      </c>
      <c r="AD25" s="952"/>
      <c r="AE25" s="952"/>
      <c r="AF25" s="952"/>
      <c r="AG25" s="952"/>
      <c r="AH25" s="952"/>
      <c r="AI25" s="952"/>
      <c r="AJ25" s="952"/>
      <c r="AK25" s="952"/>
      <c r="AL25" s="952"/>
      <c r="AM25" s="952"/>
      <c r="AN25" s="953"/>
      <c r="AO25" s="951" t="s">
        <v>125</v>
      </c>
      <c r="AP25" s="952"/>
      <c r="AQ25" s="952"/>
      <c r="AR25" s="952"/>
      <c r="AS25" s="952"/>
      <c r="AT25" s="952"/>
      <c r="AU25" s="952"/>
      <c r="AV25" s="952"/>
      <c r="AW25" s="952"/>
      <c r="AX25" s="952"/>
      <c r="AY25" s="952"/>
      <c r="AZ25" s="953"/>
    </row>
    <row r="26" spans="1:52" ht="64.5" customHeight="1">
      <c r="A26" s="110"/>
      <c r="B26" s="948"/>
      <c r="C26" s="948"/>
      <c r="D26" s="948"/>
      <c r="E26" s="948"/>
      <c r="F26" s="948"/>
      <c r="G26" s="948"/>
      <c r="H26" s="948"/>
      <c r="I26" s="948"/>
      <c r="J26" s="948"/>
      <c r="K26" s="948"/>
      <c r="L26" s="948"/>
      <c r="M26" s="948"/>
      <c r="N26" s="948"/>
      <c r="O26" s="949"/>
      <c r="P26" s="950"/>
      <c r="Q26" s="942" t="s">
        <v>254</v>
      </c>
      <c r="R26" s="943"/>
      <c r="S26" s="943"/>
      <c r="T26" s="944"/>
      <c r="U26" s="942" t="s">
        <v>255</v>
      </c>
      <c r="V26" s="943"/>
      <c r="W26" s="943"/>
      <c r="X26" s="944"/>
      <c r="Y26" s="942" t="s">
        <v>256</v>
      </c>
      <c r="Z26" s="943"/>
      <c r="AA26" s="943"/>
      <c r="AB26" s="944"/>
      <c r="AC26" s="942" t="s">
        <v>254</v>
      </c>
      <c r="AD26" s="943"/>
      <c r="AE26" s="943"/>
      <c r="AF26" s="944"/>
      <c r="AG26" s="942" t="s">
        <v>255</v>
      </c>
      <c r="AH26" s="943"/>
      <c r="AI26" s="943"/>
      <c r="AJ26" s="944"/>
      <c r="AK26" s="942" t="s">
        <v>256</v>
      </c>
      <c r="AL26" s="943"/>
      <c r="AM26" s="943"/>
      <c r="AN26" s="944"/>
      <c r="AO26" s="942" t="s">
        <v>254</v>
      </c>
      <c r="AP26" s="943"/>
      <c r="AQ26" s="943"/>
      <c r="AR26" s="944"/>
      <c r="AS26" s="942" t="s">
        <v>255</v>
      </c>
      <c r="AT26" s="943"/>
      <c r="AU26" s="943"/>
      <c r="AV26" s="944"/>
      <c r="AW26" s="942" t="s">
        <v>256</v>
      </c>
      <c r="AX26" s="943"/>
      <c r="AY26" s="943"/>
      <c r="AZ26" s="944"/>
    </row>
    <row r="27" spans="1:52" ht="15.75" thickBot="1">
      <c r="A27" s="110"/>
      <c r="B27" s="945">
        <v>1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6">
        <v>2</v>
      </c>
      <c r="P27" s="947"/>
      <c r="Q27" s="933">
        <v>3</v>
      </c>
      <c r="R27" s="934"/>
      <c r="S27" s="934"/>
      <c r="T27" s="935"/>
      <c r="U27" s="933">
        <v>4</v>
      </c>
      <c r="V27" s="934"/>
      <c r="W27" s="934"/>
      <c r="X27" s="935"/>
      <c r="Y27" s="933">
        <v>5</v>
      </c>
      <c r="Z27" s="934"/>
      <c r="AA27" s="934"/>
      <c r="AB27" s="935"/>
      <c r="AC27" s="933">
        <v>6</v>
      </c>
      <c r="AD27" s="934"/>
      <c r="AE27" s="934"/>
      <c r="AF27" s="935"/>
      <c r="AG27" s="933">
        <v>7</v>
      </c>
      <c r="AH27" s="934"/>
      <c r="AI27" s="934"/>
      <c r="AJ27" s="935"/>
      <c r="AK27" s="933">
        <v>8</v>
      </c>
      <c r="AL27" s="934"/>
      <c r="AM27" s="934"/>
      <c r="AN27" s="935"/>
      <c r="AO27" s="936">
        <v>9</v>
      </c>
      <c r="AP27" s="937"/>
      <c r="AQ27" s="937"/>
      <c r="AR27" s="938"/>
      <c r="AS27" s="936">
        <v>10</v>
      </c>
      <c r="AT27" s="937"/>
      <c r="AU27" s="937"/>
      <c r="AV27" s="938"/>
      <c r="AW27" s="936">
        <v>11</v>
      </c>
      <c r="AX27" s="937"/>
      <c r="AY27" s="937"/>
      <c r="AZ27" s="938"/>
    </row>
    <row r="28" spans="1:52">
      <c r="A28" s="110"/>
      <c r="B28" s="959" t="s">
        <v>126</v>
      </c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60" t="s">
        <v>112</v>
      </c>
      <c r="P28" s="941"/>
      <c r="Q28" s="927" t="s">
        <v>9</v>
      </c>
      <c r="R28" s="928"/>
      <c r="S28" s="928"/>
      <c r="T28" s="929"/>
      <c r="U28" s="927" t="s">
        <v>9</v>
      </c>
      <c r="V28" s="928"/>
      <c r="W28" s="928"/>
      <c r="X28" s="929"/>
      <c r="Y28" s="927" t="s">
        <v>9</v>
      </c>
      <c r="Z28" s="928"/>
      <c r="AA28" s="928"/>
      <c r="AB28" s="929"/>
      <c r="AC28" s="927" t="s">
        <v>9</v>
      </c>
      <c r="AD28" s="928"/>
      <c r="AE28" s="928"/>
      <c r="AF28" s="929"/>
      <c r="AG28" s="927" t="s">
        <v>9</v>
      </c>
      <c r="AH28" s="928"/>
      <c r="AI28" s="928"/>
      <c r="AJ28" s="929"/>
      <c r="AK28" s="927" t="s">
        <v>9</v>
      </c>
      <c r="AL28" s="928"/>
      <c r="AM28" s="928"/>
      <c r="AN28" s="929"/>
      <c r="AO28" s="927"/>
      <c r="AP28" s="928"/>
      <c r="AQ28" s="928"/>
      <c r="AR28" s="929"/>
      <c r="AS28" s="927"/>
      <c r="AT28" s="928"/>
      <c r="AU28" s="928"/>
      <c r="AV28" s="929"/>
      <c r="AW28" s="930"/>
      <c r="AX28" s="931"/>
      <c r="AY28" s="931"/>
      <c r="AZ28" s="932"/>
    </row>
    <row r="29" spans="1:52">
      <c r="A29" s="110"/>
      <c r="B29" s="945"/>
      <c r="C29" s="945"/>
      <c r="D29" s="945"/>
      <c r="E29" s="945"/>
      <c r="F29" s="945"/>
      <c r="G29" s="945"/>
      <c r="H29" s="945"/>
      <c r="I29" s="945"/>
      <c r="J29" s="945"/>
      <c r="K29" s="945"/>
      <c r="L29" s="945"/>
      <c r="M29" s="945"/>
      <c r="N29" s="945"/>
      <c r="O29" s="958" t="s">
        <v>127</v>
      </c>
      <c r="P29" s="926"/>
      <c r="Q29" s="919"/>
      <c r="R29" s="920"/>
      <c r="S29" s="920"/>
      <c r="T29" s="921"/>
      <c r="U29" s="919"/>
      <c r="V29" s="920"/>
      <c r="W29" s="920"/>
      <c r="X29" s="921"/>
      <c r="Y29" s="919"/>
      <c r="Z29" s="920"/>
      <c r="AA29" s="920"/>
      <c r="AB29" s="921"/>
      <c r="AC29" s="919"/>
      <c r="AD29" s="920"/>
      <c r="AE29" s="920"/>
      <c r="AF29" s="921"/>
      <c r="AG29" s="919"/>
      <c r="AH29" s="920"/>
      <c r="AI29" s="920"/>
      <c r="AJ29" s="921"/>
      <c r="AK29" s="919"/>
      <c r="AL29" s="920"/>
      <c r="AM29" s="920"/>
      <c r="AN29" s="921"/>
      <c r="AO29" s="919"/>
      <c r="AP29" s="920"/>
      <c r="AQ29" s="920"/>
      <c r="AR29" s="921"/>
      <c r="AS29" s="919"/>
      <c r="AT29" s="920"/>
      <c r="AU29" s="920"/>
      <c r="AV29" s="921"/>
      <c r="AW29" s="951"/>
      <c r="AX29" s="952"/>
      <c r="AY29" s="952"/>
      <c r="AZ29" s="957"/>
    </row>
    <row r="30" spans="1:52">
      <c r="A30" s="110"/>
      <c r="B30" s="945"/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58" t="s">
        <v>128</v>
      </c>
      <c r="P30" s="926"/>
      <c r="Q30" s="919"/>
      <c r="R30" s="920"/>
      <c r="S30" s="920"/>
      <c r="T30" s="921"/>
      <c r="U30" s="919"/>
      <c r="V30" s="920"/>
      <c r="W30" s="920"/>
      <c r="X30" s="921"/>
      <c r="Y30" s="919"/>
      <c r="Z30" s="920"/>
      <c r="AA30" s="920"/>
      <c r="AB30" s="921"/>
      <c r="AC30" s="919"/>
      <c r="AD30" s="920"/>
      <c r="AE30" s="920"/>
      <c r="AF30" s="921"/>
      <c r="AG30" s="919"/>
      <c r="AH30" s="920"/>
      <c r="AI30" s="920"/>
      <c r="AJ30" s="921"/>
      <c r="AK30" s="919"/>
      <c r="AL30" s="920"/>
      <c r="AM30" s="920"/>
      <c r="AN30" s="921"/>
      <c r="AO30" s="919"/>
      <c r="AP30" s="920"/>
      <c r="AQ30" s="920"/>
      <c r="AR30" s="921"/>
      <c r="AS30" s="919"/>
      <c r="AT30" s="920"/>
      <c r="AU30" s="920"/>
      <c r="AV30" s="921"/>
      <c r="AW30" s="951"/>
      <c r="AX30" s="952"/>
      <c r="AY30" s="952"/>
      <c r="AZ30" s="957"/>
    </row>
    <row r="31" spans="1:52">
      <c r="A31" s="110"/>
      <c r="B31" s="923" t="s">
        <v>129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58" t="s">
        <v>113</v>
      </c>
      <c r="P31" s="926"/>
      <c r="Q31" s="919" t="s">
        <v>9</v>
      </c>
      <c r="R31" s="920"/>
      <c r="S31" s="920"/>
      <c r="T31" s="921"/>
      <c r="U31" s="919" t="s">
        <v>9</v>
      </c>
      <c r="V31" s="920"/>
      <c r="W31" s="920"/>
      <c r="X31" s="921"/>
      <c r="Y31" s="919" t="s">
        <v>9</v>
      </c>
      <c r="Z31" s="920"/>
      <c r="AA31" s="920"/>
      <c r="AB31" s="921"/>
      <c r="AC31" s="919" t="s">
        <v>9</v>
      </c>
      <c r="AD31" s="920"/>
      <c r="AE31" s="920"/>
      <c r="AF31" s="921"/>
      <c r="AG31" s="919" t="s">
        <v>9</v>
      </c>
      <c r="AH31" s="920"/>
      <c r="AI31" s="920"/>
      <c r="AJ31" s="921"/>
      <c r="AK31" s="919" t="s">
        <v>9</v>
      </c>
      <c r="AL31" s="920"/>
      <c r="AM31" s="920"/>
      <c r="AN31" s="921"/>
      <c r="AO31" s="919"/>
      <c r="AP31" s="920"/>
      <c r="AQ31" s="920"/>
      <c r="AR31" s="921"/>
      <c r="AS31" s="919"/>
      <c r="AT31" s="920"/>
      <c r="AU31" s="920"/>
      <c r="AV31" s="921"/>
      <c r="AW31" s="951"/>
      <c r="AX31" s="952"/>
      <c r="AY31" s="952"/>
      <c r="AZ31" s="957"/>
    </row>
    <row r="32" spans="1:52">
      <c r="A32" s="110"/>
      <c r="B32" s="945"/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58" t="s">
        <v>130</v>
      </c>
      <c r="P32" s="926"/>
      <c r="Q32" s="919"/>
      <c r="R32" s="920"/>
      <c r="S32" s="920"/>
      <c r="T32" s="921"/>
      <c r="U32" s="919"/>
      <c r="V32" s="920"/>
      <c r="W32" s="920"/>
      <c r="X32" s="921"/>
      <c r="Y32" s="919"/>
      <c r="Z32" s="920"/>
      <c r="AA32" s="920"/>
      <c r="AB32" s="921"/>
      <c r="AC32" s="919"/>
      <c r="AD32" s="920"/>
      <c r="AE32" s="920"/>
      <c r="AF32" s="921"/>
      <c r="AG32" s="919"/>
      <c r="AH32" s="920"/>
      <c r="AI32" s="920"/>
      <c r="AJ32" s="921"/>
      <c r="AK32" s="919"/>
      <c r="AL32" s="920"/>
      <c r="AM32" s="920"/>
      <c r="AN32" s="921"/>
      <c r="AO32" s="919"/>
      <c r="AP32" s="920"/>
      <c r="AQ32" s="920"/>
      <c r="AR32" s="921"/>
      <c r="AS32" s="919"/>
      <c r="AT32" s="920"/>
      <c r="AU32" s="920"/>
      <c r="AV32" s="921"/>
      <c r="AW32" s="951"/>
      <c r="AX32" s="952"/>
      <c r="AY32" s="952"/>
      <c r="AZ32" s="957"/>
    </row>
    <row r="33" spans="1:52">
      <c r="A33" s="110"/>
      <c r="B33" s="945"/>
      <c r="C33" s="945"/>
      <c r="D33" s="945"/>
      <c r="E33" s="945"/>
      <c r="F33" s="945"/>
      <c r="G33" s="945"/>
      <c r="H33" s="945"/>
      <c r="I33" s="945"/>
      <c r="J33" s="945"/>
      <c r="K33" s="945"/>
      <c r="L33" s="945"/>
      <c r="M33" s="945"/>
      <c r="N33" s="945"/>
      <c r="O33" s="958" t="s">
        <v>131</v>
      </c>
      <c r="P33" s="926"/>
      <c r="Q33" s="919"/>
      <c r="R33" s="920"/>
      <c r="S33" s="920"/>
      <c r="T33" s="921"/>
      <c r="U33" s="919"/>
      <c r="V33" s="920"/>
      <c r="W33" s="920"/>
      <c r="X33" s="921"/>
      <c r="Y33" s="919"/>
      <c r="Z33" s="920"/>
      <c r="AA33" s="920"/>
      <c r="AB33" s="921"/>
      <c r="AC33" s="919"/>
      <c r="AD33" s="920"/>
      <c r="AE33" s="920"/>
      <c r="AF33" s="921"/>
      <c r="AG33" s="919"/>
      <c r="AH33" s="920"/>
      <c r="AI33" s="920"/>
      <c r="AJ33" s="921"/>
      <c r="AK33" s="919"/>
      <c r="AL33" s="920"/>
      <c r="AM33" s="920"/>
      <c r="AN33" s="921"/>
      <c r="AO33" s="919"/>
      <c r="AP33" s="920"/>
      <c r="AQ33" s="920"/>
      <c r="AR33" s="921"/>
      <c r="AS33" s="919" t="s">
        <v>132</v>
      </c>
      <c r="AT33" s="920"/>
      <c r="AU33" s="920"/>
      <c r="AV33" s="921"/>
      <c r="AW33" s="951"/>
      <c r="AX33" s="952"/>
      <c r="AY33" s="952"/>
      <c r="AZ33" s="957"/>
    </row>
    <row r="34" spans="1:52" ht="15.75" thickBot="1">
      <c r="A34" s="110"/>
      <c r="B34" s="915" t="s">
        <v>133</v>
      </c>
      <c r="C34" s="916"/>
      <c r="D34" s="916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7">
        <v>9000</v>
      </c>
      <c r="P34" s="918"/>
      <c r="Q34" s="913" t="s">
        <v>9</v>
      </c>
      <c r="R34" s="913"/>
      <c r="S34" s="913"/>
      <c r="T34" s="913"/>
      <c r="U34" s="913" t="s">
        <v>9</v>
      </c>
      <c r="V34" s="913"/>
      <c r="W34" s="913"/>
      <c r="X34" s="913"/>
      <c r="Y34" s="913" t="s">
        <v>9</v>
      </c>
      <c r="Z34" s="913"/>
      <c r="AA34" s="913"/>
      <c r="AB34" s="913"/>
      <c r="AC34" s="913" t="s">
        <v>9</v>
      </c>
      <c r="AD34" s="913"/>
      <c r="AE34" s="913"/>
      <c r="AF34" s="913"/>
      <c r="AG34" s="913" t="s">
        <v>9</v>
      </c>
      <c r="AH34" s="913"/>
      <c r="AI34" s="913"/>
      <c r="AJ34" s="913"/>
      <c r="AK34" s="913" t="s">
        <v>9</v>
      </c>
      <c r="AL34" s="913"/>
      <c r="AM34" s="913"/>
      <c r="AN34" s="913"/>
      <c r="AO34" s="913"/>
      <c r="AP34" s="913"/>
      <c r="AQ34" s="913"/>
      <c r="AR34" s="913"/>
      <c r="AS34" s="913"/>
      <c r="AT34" s="913"/>
      <c r="AU34" s="913"/>
      <c r="AV34" s="913"/>
      <c r="AW34" s="913"/>
      <c r="AX34" s="913"/>
      <c r="AY34" s="913"/>
      <c r="AZ34" s="956"/>
    </row>
    <row r="35" spans="1:52" ht="9.75" customHeight="1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</row>
    <row r="36" spans="1:52">
      <c r="A36" s="108"/>
      <c r="B36" s="954" t="s">
        <v>269</v>
      </c>
      <c r="C36" s="955"/>
      <c r="D36" s="955"/>
      <c r="E36" s="955"/>
      <c r="F36" s="955"/>
      <c r="G36" s="955"/>
      <c r="H36" s="955"/>
      <c r="I36" s="955"/>
      <c r="J36" s="955"/>
      <c r="K36" s="955"/>
      <c r="L36" s="955"/>
      <c r="M36" s="955"/>
      <c r="N36" s="955"/>
      <c r="O36" s="955"/>
      <c r="P36" s="955"/>
      <c r="Q36" s="955"/>
      <c r="R36" s="955"/>
      <c r="S36" s="955"/>
      <c r="T36" s="955"/>
      <c r="U36" s="955"/>
      <c r="V36" s="955"/>
      <c r="W36" s="955"/>
      <c r="X36" s="955"/>
      <c r="Y36" s="955"/>
      <c r="Z36" s="955"/>
      <c r="AA36" s="955"/>
      <c r="AB36" s="955"/>
      <c r="AC36" s="955"/>
      <c r="AD36" s="955"/>
      <c r="AE36" s="955"/>
      <c r="AF36" s="955"/>
      <c r="AG36" s="955"/>
      <c r="AH36" s="955"/>
      <c r="AI36" s="955"/>
      <c r="AJ36" s="955"/>
      <c r="AK36" s="955"/>
      <c r="AL36" s="955"/>
      <c r="AM36" s="955"/>
      <c r="AN36" s="955"/>
      <c r="AO36" s="955"/>
      <c r="AP36" s="955"/>
      <c r="AQ36" s="955"/>
      <c r="AR36" s="955"/>
      <c r="AS36" s="955"/>
      <c r="AT36" s="955"/>
      <c r="AU36" s="955"/>
      <c r="AV36" s="955"/>
      <c r="AW36" s="955"/>
      <c r="AX36" s="955"/>
      <c r="AY36" s="955"/>
      <c r="AZ36" s="955"/>
    </row>
    <row r="37" spans="1:52" ht="7.5" hidden="1" customHeight="1">
      <c r="A37" s="10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</row>
    <row r="38" spans="1:52" ht="30" customHeight="1">
      <c r="A38" s="110"/>
      <c r="B38" s="948" t="s">
        <v>0</v>
      </c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34" t="s">
        <v>1</v>
      </c>
      <c r="P38" s="935"/>
      <c r="Q38" s="951" t="s">
        <v>135</v>
      </c>
      <c r="R38" s="952"/>
      <c r="S38" s="952"/>
      <c r="T38" s="952"/>
      <c r="U38" s="952"/>
      <c r="V38" s="952"/>
      <c r="W38" s="952"/>
      <c r="X38" s="952"/>
      <c r="Y38" s="952"/>
      <c r="Z38" s="952"/>
      <c r="AA38" s="952"/>
      <c r="AB38" s="953"/>
      <c r="AC38" s="951" t="s">
        <v>136</v>
      </c>
      <c r="AD38" s="952"/>
      <c r="AE38" s="952"/>
      <c r="AF38" s="952"/>
      <c r="AG38" s="952"/>
      <c r="AH38" s="952"/>
      <c r="AI38" s="952"/>
      <c r="AJ38" s="952"/>
      <c r="AK38" s="952"/>
      <c r="AL38" s="952"/>
      <c r="AM38" s="952"/>
      <c r="AN38" s="953"/>
      <c r="AO38" s="951" t="s">
        <v>125</v>
      </c>
      <c r="AP38" s="952"/>
      <c r="AQ38" s="952"/>
      <c r="AR38" s="952"/>
      <c r="AS38" s="952"/>
      <c r="AT38" s="952"/>
      <c r="AU38" s="952"/>
      <c r="AV38" s="952"/>
      <c r="AW38" s="952"/>
      <c r="AX38" s="952"/>
      <c r="AY38" s="952"/>
      <c r="AZ38" s="953"/>
    </row>
    <row r="39" spans="1:52" ht="66.75" customHeight="1">
      <c r="A39" s="110"/>
      <c r="B39" s="948"/>
      <c r="C39" s="948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9"/>
      <c r="P39" s="950"/>
      <c r="Q39" s="942" t="s">
        <v>254</v>
      </c>
      <c r="R39" s="943"/>
      <c r="S39" s="943"/>
      <c r="T39" s="944"/>
      <c r="U39" s="942" t="s">
        <v>255</v>
      </c>
      <c r="V39" s="943"/>
      <c r="W39" s="943"/>
      <c r="X39" s="944"/>
      <c r="Y39" s="942" t="s">
        <v>256</v>
      </c>
      <c r="Z39" s="943"/>
      <c r="AA39" s="943"/>
      <c r="AB39" s="944"/>
      <c r="AC39" s="942" t="s">
        <v>254</v>
      </c>
      <c r="AD39" s="943"/>
      <c r="AE39" s="943"/>
      <c r="AF39" s="944"/>
      <c r="AG39" s="942" t="s">
        <v>255</v>
      </c>
      <c r="AH39" s="943"/>
      <c r="AI39" s="943"/>
      <c r="AJ39" s="944"/>
      <c r="AK39" s="942" t="s">
        <v>256</v>
      </c>
      <c r="AL39" s="943"/>
      <c r="AM39" s="943"/>
      <c r="AN39" s="944"/>
      <c r="AO39" s="942" t="s">
        <v>254</v>
      </c>
      <c r="AP39" s="943"/>
      <c r="AQ39" s="943"/>
      <c r="AR39" s="944"/>
      <c r="AS39" s="942" t="s">
        <v>255</v>
      </c>
      <c r="AT39" s="943"/>
      <c r="AU39" s="943"/>
      <c r="AV39" s="944"/>
      <c r="AW39" s="942" t="s">
        <v>256</v>
      </c>
      <c r="AX39" s="943"/>
      <c r="AY39" s="943"/>
      <c r="AZ39" s="944"/>
    </row>
    <row r="40" spans="1:52" ht="15.75" thickBot="1">
      <c r="A40" s="110"/>
      <c r="B40" s="945">
        <v>1</v>
      </c>
      <c r="C40" s="945"/>
      <c r="D40" s="945"/>
      <c r="E40" s="945"/>
      <c r="F40" s="945"/>
      <c r="G40" s="945"/>
      <c r="H40" s="945"/>
      <c r="I40" s="945"/>
      <c r="J40" s="945"/>
      <c r="K40" s="945"/>
      <c r="L40" s="945"/>
      <c r="M40" s="945"/>
      <c r="N40" s="945"/>
      <c r="O40" s="946">
        <v>2</v>
      </c>
      <c r="P40" s="947"/>
      <c r="Q40" s="933">
        <v>3</v>
      </c>
      <c r="R40" s="934"/>
      <c r="S40" s="934"/>
      <c r="T40" s="935"/>
      <c r="U40" s="933">
        <v>4</v>
      </c>
      <c r="V40" s="934"/>
      <c r="W40" s="934"/>
      <c r="X40" s="935"/>
      <c r="Y40" s="933">
        <v>5</v>
      </c>
      <c r="Z40" s="934"/>
      <c r="AA40" s="934"/>
      <c r="AB40" s="935"/>
      <c r="AC40" s="933">
        <v>6</v>
      </c>
      <c r="AD40" s="934"/>
      <c r="AE40" s="934"/>
      <c r="AF40" s="935"/>
      <c r="AG40" s="933">
        <v>7</v>
      </c>
      <c r="AH40" s="934"/>
      <c r="AI40" s="934"/>
      <c r="AJ40" s="935"/>
      <c r="AK40" s="933">
        <v>8</v>
      </c>
      <c r="AL40" s="934"/>
      <c r="AM40" s="934"/>
      <c r="AN40" s="935"/>
      <c r="AO40" s="936">
        <v>9</v>
      </c>
      <c r="AP40" s="937"/>
      <c r="AQ40" s="937"/>
      <c r="AR40" s="938"/>
      <c r="AS40" s="936">
        <v>10</v>
      </c>
      <c r="AT40" s="937"/>
      <c r="AU40" s="937"/>
      <c r="AV40" s="938"/>
      <c r="AW40" s="936">
        <v>11</v>
      </c>
      <c r="AX40" s="937"/>
      <c r="AY40" s="937"/>
      <c r="AZ40" s="938"/>
    </row>
    <row r="41" spans="1:52" ht="26.25" customHeight="1">
      <c r="A41" s="110"/>
      <c r="B41" s="449" t="s">
        <v>137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939"/>
      <c r="O41" s="940" t="s">
        <v>112</v>
      </c>
      <c r="P41" s="941"/>
      <c r="Q41" s="927" t="s">
        <v>9</v>
      </c>
      <c r="R41" s="928"/>
      <c r="S41" s="928"/>
      <c r="T41" s="929"/>
      <c r="U41" s="927" t="s">
        <v>9</v>
      </c>
      <c r="V41" s="928"/>
      <c r="W41" s="928"/>
      <c r="X41" s="929"/>
      <c r="Y41" s="927" t="s">
        <v>9</v>
      </c>
      <c r="Z41" s="928"/>
      <c r="AA41" s="928"/>
      <c r="AB41" s="929"/>
      <c r="AC41" s="927" t="s">
        <v>9</v>
      </c>
      <c r="AD41" s="928"/>
      <c r="AE41" s="928"/>
      <c r="AF41" s="929"/>
      <c r="AG41" s="927" t="s">
        <v>9</v>
      </c>
      <c r="AH41" s="928"/>
      <c r="AI41" s="928"/>
      <c r="AJ41" s="929"/>
      <c r="AK41" s="927" t="s">
        <v>9</v>
      </c>
      <c r="AL41" s="928"/>
      <c r="AM41" s="928"/>
      <c r="AN41" s="929"/>
      <c r="AO41" s="927"/>
      <c r="AP41" s="928"/>
      <c r="AQ41" s="928"/>
      <c r="AR41" s="929"/>
      <c r="AS41" s="927"/>
      <c r="AT41" s="928"/>
      <c r="AU41" s="928"/>
      <c r="AV41" s="929"/>
      <c r="AW41" s="930"/>
      <c r="AX41" s="931"/>
      <c r="AY41" s="931"/>
      <c r="AZ41" s="932"/>
    </row>
    <row r="42" spans="1:52">
      <c r="A42" s="110"/>
      <c r="B42" s="923"/>
      <c r="C42" s="923"/>
      <c r="D42" s="923"/>
      <c r="E42" s="923"/>
      <c r="F42" s="923"/>
      <c r="G42" s="923"/>
      <c r="H42" s="923"/>
      <c r="I42" s="923"/>
      <c r="J42" s="923"/>
      <c r="K42" s="923"/>
      <c r="L42" s="923"/>
      <c r="M42" s="923"/>
      <c r="N42" s="924"/>
      <c r="O42" s="925"/>
      <c r="P42" s="926"/>
      <c r="Q42" s="919"/>
      <c r="R42" s="920"/>
      <c r="S42" s="920"/>
      <c r="T42" s="921"/>
      <c r="U42" s="919"/>
      <c r="V42" s="920"/>
      <c r="W42" s="920"/>
      <c r="X42" s="921"/>
      <c r="Y42" s="919"/>
      <c r="Z42" s="920"/>
      <c r="AA42" s="920"/>
      <c r="AB42" s="921"/>
      <c r="AC42" s="919"/>
      <c r="AD42" s="920"/>
      <c r="AE42" s="920"/>
      <c r="AF42" s="921"/>
      <c r="AG42" s="919"/>
      <c r="AH42" s="920"/>
      <c r="AI42" s="920"/>
      <c r="AJ42" s="921"/>
      <c r="AK42" s="919"/>
      <c r="AL42" s="920"/>
      <c r="AM42" s="920"/>
      <c r="AN42" s="921"/>
      <c r="AO42" s="919"/>
      <c r="AP42" s="920"/>
      <c r="AQ42" s="920"/>
      <c r="AR42" s="921"/>
      <c r="AS42" s="919"/>
      <c r="AT42" s="920"/>
      <c r="AU42" s="920"/>
      <c r="AV42" s="921"/>
      <c r="AW42" s="919"/>
      <c r="AX42" s="920"/>
      <c r="AY42" s="920"/>
      <c r="AZ42" s="922"/>
    </row>
    <row r="43" spans="1:52">
      <c r="A43" s="110"/>
      <c r="B43" s="923"/>
      <c r="C43" s="923"/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924"/>
      <c r="O43" s="925"/>
      <c r="P43" s="926"/>
      <c r="Q43" s="919"/>
      <c r="R43" s="920"/>
      <c r="S43" s="920"/>
      <c r="T43" s="921"/>
      <c r="U43" s="919"/>
      <c r="V43" s="920"/>
      <c r="W43" s="920"/>
      <c r="X43" s="921"/>
      <c r="Y43" s="919"/>
      <c r="Z43" s="920"/>
      <c r="AA43" s="920"/>
      <c r="AB43" s="921"/>
      <c r="AC43" s="919"/>
      <c r="AD43" s="920"/>
      <c r="AE43" s="920"/>
      <c r="AF43" s="921"/>
      <c r="AG43" s="919"/>
      <c r="AH43" s="920"/>
      <c r="AI43" s="920"/>
      <c r="AJ43" s="921"/>
      <c r="AK43" s="919"/>
      <c r="AL43" s="920"/>
      <c r="AM43" s="920"/>
      <c r="AN43" s="921"/>
      <c r="AO43" s="919"/>
      <c r="AP43" s="920"/>
      <c r="AQ43" s="920"/>
      <c r="AR43" s="921"/>
      <c r="AS43" s="919"/>
      <c r="AT43" s="920"/>
      <c r="AU43" s="920"/>
      <c r="AV43" s="921"/>
      <c r="AW43" s="919"/>
      <c r="AX43" s="920"/>
      <c r="AY43" s="920"/>
      <c r="AZ43" s="922"/>
    </row>
    <row r="44" spans="1:52">
      <c r="A44" s="110"/>
      <c r="B44" s="923"/>
      <c r="C44" s="923"/>
      <c r="D44" s="923"/>
      <c r="E44" s="923"/>
      <c r="F44" s="923"/>
      <c r="G44" s="923"/>
      <c r="H44" s="923"/>
      <c r="I44" s="923"/>
      <c r="J44" s="923"/>
      <c r="K44" s="923"/>
      <c r="L44" s="923"/>
      <c r="M44" s="923"/>
      <c r="N44" s="924"/>
      <c r="O44" s="925"/>
      <c r="P44" s="926"/>
      <c r="Q44" s="919"/>
      <c r="R44" s="920"/>
      <c r="S44" s="920"/>
      <c r="T44" s="921"/>
      <c r="U44" s="919"/>
      <c r="V44" s="920"/>
      <c r="W44" s="920"/>
      <c r="X44" s="921"/>
      <c r="Y44" s="919"/>
      <c r="Z44" s="920"/>
      <c r="AA44" s="920"/>
      <c r="AB44" s="921"/>
      <c r="AC44" s="998"/>
      <c r="AD44" s="999"/>
      <c r="AE44" s="999"/>
      <c r="AF44" s="1000"/>
      <c r="AG44" s="998"/>
      <c r="AH44" s="999"/>
      <c r="AI44" s="999"/>
      <c r="AJ44" s="1000"/>
      <c r="AK44" s="998"/>
      <c r="AL44" s="999"/>
      <c r="AM44" s="999"/>
      <c r="AN44" s="1000"/>
      <c r="AO44" s="919"/>
      <c r="AP44" s="920"/>
      <c r="AQ44" s="920"/>
      <c r="AR44" s="921"/>
      <c r="AS44" s="919"/>
      <c r="AT44" s="920"/>
      <c r="AU44" s="920"/>
      <c r="AV44" s="921"/>
      <c r="AW44" s="919"/>
      <c r="AX44" s="920"/>
      <c r="AY44" s="920"/>
      <c r="AZ44" s="922"/>
    </row>
    <row r="45" spans="1:52" ht="15.75" thickBot="1">
      <c r="A45" s="110"/>
      <c r="B45" s="915" t="s">
        <v>133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6"/>
      <c r="O45" s="917">
        <v>9000</v>
      </c>
      <c r="P45" s="918"/>
      <c r="Q45" s="913" t="s">
        <v>9</v>
      </c>
      <c r="R45" s="913"/>
      <c r="S45" s="913"/>
      <c r="T45" s="913"/>
      <c r="U45" s="913" t="s">
        <v>9</v>
      </c>
      <c r="V45" s="913"/>
      <c r="W45" s="913"/>
      <c r="X45" s="913"/>
      <c r="Y45" s="913" t="s">
        <v>9</v>
      </c>
      <c r="Z45" s="913"/>
      <c r="AA45" s="913"/>
      <c r="AB45" s="913"/>
      <c r="AC45" s="913" t="s">
        <v>9</v>
      </c>
      <c r="AD45" s="913"/>
      <c r="AE45" s="913"/>
      <c r="AF45" s="913"/>
      <c r="AG45" s="913" t="s">
        <v>9</v>
      </c>
      <c r="AH45" s="913"/>
      <c r="AI45" s="913"/>
      <c r="AJ45" s="913"/>
      <c r="AK45" s="913" t="s">
        <v>9</v>
      </c>
      <c r="AL45" s="913"/>
      <c r="AM45" s="913"/>
      <c r="AN45" s="913"/>
      <c r="AO45" s="913">
        <f>SUM(AO42:AR44)</f>
        <v>0</v>
      </c>
      <c r="AP45" s="913"/>
      <c r="AQ45" s="913"/>
      <c r="AR45" s="913"/>
      <c r="AS45" s="913">
        <f t="shared" ref="AS45" si="2">SUM(AS42:AV44)</f>
        <v>0</v>
      </c>
      <c r="AT45" s="913"/>
      <c r="AU45" s="913"/>
      <c r="AV45" s="913"/>
      <c r="AW45" s="913">
        <f t="shared" ref="AW45" si="3">SUM(AW42:AZ44)</f>
        <v>0</v>
      </c>
      <c r="AX45" s="913"/>
      <c r="AY45" s="913"/>
      <c r="AZ45" s="913"/>
    </row>
    <row r="46" spans="1:52">
      <c r="A46" s="103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3"/>
      <c r="T46" s="113"/>
      <c r="U46" s="114"/>
      <c r="V46" s="114"/>
      <c r="W46" s="114"/>
      <c r="X46" s="114"/>
      <c r="Y46" s="114"/>
      <c r="Z46" s="114"/>
      <c r="AA46" s="114"/>
      <c r="AB46" s="114"/>
      <c r="AC46" s="115"/>
      <c r="AD46" s="115"/>
      <c r="AE46" s="115"/>
      <c r="AF46" s="115"/>
      <c r="AG46" s="115"/>
      <c r="AH46" s="115"/>
      <c r="AI46" s="115"/>
      <c r="AJ46" s="115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</row>
    <row r="47" spans="1:52">
      <c r="A47" s="78"/>
      <c r="B47" s="117"/>
      <c r="C47" s="117"/>
      <c r="D47" s="117"/>
      <c r="E47" s="117"/>
      <c r="F47" s="117"/>
      <c r="G47" s="117"/>
      <c r="H47" s="117"/>
      <c r="I47" s="117"/>
      <c r="J47" s="116"/>
      <c r="K47" s="116"/>
      <c r="L47" s="116"/>
      <c r="M47" s="116"/>
      <c r="N47" s="116"/>
      <c r="O47" s="116"/>
      <c r="P47" s="116"/>
      <c r="Q47" s="116"/>
      <c r="R47" s="118"/>
      <c r="S47" s="118"/>
      <c r="T47" s="118"/>
      <c r="U47" s="118"/>
      <c r="V47" s="118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</row>
    <row r="48" spans="1:52">
      <c r="A48" s="78"/>
      <c r="B48" s="119"/>
      <c r="C48" s="910" t="s">
        <v>138</v>
      </c>
      <c r="D48" s="910"/>
      <c r="E48" s="910"/>
      <c r="F48" s="910"/>
      <c r="G48" s="910"/>
      <c r="H48" s="910"/>
      <c r="I48" s="120"/>
      <c r="J48" s="914" t="s">
        <v>251</v>
      </c>
      <c r="K48" s="914"/>
      <c r="L48" s="914"/>
      <c r="M48" s="914"/>
      <c r="N48" s="914"/>
      <c r="O48" s="914"/>
      <c r="P48" s="914"/>
      <c r="Q48" s="914"/>
      <c r="R48" s="914"/>
      <c r="S48" s="914"/>
      <c r="T48" s="914"/>
      <c r="U48" s="914"/>
      <c r="V48" s="914"/>
      <c r="W48" s="914"/>
      <c r="X48" s="914"/>
      <c r="Y48" s="914"/>
      <c r="Z48" s="120"/>
      <c r="AA48" s="120"/>
      <c r="AB48" s="914"/>
      <c r="AC48" s="914"/>
      <c r="AD48" s="914"/>
      <c r="AE48" s="914"/>
      <c r="AF48" s="914"/>
      <c r="AG48" s="914"/>
      <c r="AH48" s="914"/>
      <c r="AI48" s="78"/>
      <c r="AJ48" s="78"/>
      <c r="AK48" s="914" t="s">
        <v>455</v>
      </c>
      <c r="AL48" s="914"/>
      <c r="AM48" s="914"/>
      <c r="AN48" s="914"/>
      <c r="AO48" s="914"/>
      <c r="AP48" s="914"/>
      <c r="AQ48" s="914"/>
      <c r="AR48" s="914"/>
      <c r="AS48" s="914"/>
      <c r="AT48" s="914"/>
      <c r="AU48" s="914"/>
      <c r="AV48" s="914"/>
      <c r="AW48" s="914"/>
      <c r="AX48" s="914"/>
      <c r="AY48" s="914"/>
      <c r="AZ48" s="914"/>
    </row>
    <row r="49" spans="1:52">
      <c r="A49" s="78"/>
      <c r="B49" s="119"/>
      <c r="C49" s="910" t="s">
        <v>139</v>
      </c>
      <c r="D49" s="910"/>
      <c r="E49" s="910"/>
      <c r="F49" s="910"/>
      <c r="G49" s="910"/>
      <c r="H49" s="910"/>
      <c r="I49" s="120"/>
      <c r="J49" s="907" t="s">
        <v>81</v>
      </c>
      <c r="K49" s="907"/>
      <c r="L49" s="907"/>
      <c r="M49" s="907"/>
      <c r="N49" s="907"/>
      <c r="O49" s="907"/>
      <c r="P49" s="907"/>
      <c r="Q49" s="907"/>
      <c r="R49" s="907"/>
      <c r="S49" s="907"/>
      <c r="T49" s="907"/>
      <c r="U49" s="907"/>
      <c r="V49" s="907"/>
      <c r="W49" s="907"/>
      <c r="X49" s="907"/>
      <c r="Y49" s="907"/>
      <c r="Z49" s="121"/>
      <c r="AA49" s="121"/>
      <c r="AB49" s="907" t="s">
        <v>82</v>
      </c>
      <c r="AC49" s="907"/>
      <c r="AD49" s="907"/>
      <c r="AE49" s="907"/>
      <c r="AF49" s="907"/>
      <c r="AG49" s="907"/>
      <c r="AH49" s="907"/>
      <c r="AI49" s="122"/>
      <c r="AJ49" s="122"/>
      <c r="AK49" s="907" t="s">
        <v>85</v>
      </c>
      <c r="AL49" s="907"/>
      <c r="AM49" s="907"/>
      <c r="AN49" s="907"/>
      <c r="AO49" s="907"/>
      <c r="AP49" s="907"/>
      <c r="AQ49" s="907"/>
      <c r="AR49" s="907"/>
      <c r="AS49" s="907"/>
      <c r="AT49" s="907"/>
      <c r="AU49" s="907"/>
      <c r="AV49" s="907"/>
      <c r="AW49" s="907"/>
      <c r="AX49" s="907"/>
      <c r="AY49" s="907"/>
      <c r="AZ49" s="907"/>
    </row>
    <row r="50" spans="1:52">
      <c r="A50" s="103"/>
      <c r="B50" s="119"/>
      <c r="C50" s="120"/>
      <c r="D50" s="120"/>
      <c r="E50" s="120"/>
      <c r="F50" s="120"/>
      <c r="G50" s="120"/>
      <c r="H50" s="120"/>
      <c r="I50" s="120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2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</row>
    <row r="51" spans="1:52">
      <c r="A51" s="123"/>
      <c r="B51" s="119"/>
      <c r="C51" s="910" t="s">
        <v>83</v>
      </c>
      <c r="D51" s="910"/>
      <c r="E51" s="910"/>
      <c r="F51" s="910"/>
      <c r="G51" s="910"/>
      <c r="H51" s="910"/>
      <c r="I51" s="120"/>
      <c r="J51" s="911" t="s">
        <v>252</v>
      </c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121"/>
      <c r="AA51" s="121"/>
      <c r="AB51" s="911" t="s">
        <v>253</v>
      </c>
      <c r="AC51" s="911"/>
      <c r="AD51" s="911"/>
      <c r="AE51" s="911"/>
      <c r="AF51" s="911"/>
      <c r="AG51" s="911"/>
      <c r="AH51" s="911"/>
      <c r="AI51" s="911"/>
      <c r="AJ51" s="911"/>
      <c r="AK51" s="911"/>
      <c r="AL51" s="911"/>
      <c r="AM51" s="911"/>
      <c r="AN51" s="911"/>
      <c r="AO51" s="122"/>
      <c r="AP51" s="122"/>
      <c r="AQ51" s="912"/>
      <c r="AR51" s="912"/>
      <c r="AS51" s="912"/>
      <c r="AT51" s="912"/>
      <c r="AU51" s="912"/>
      <c r="AV51" s="912"/>
      <c r="AW51" s="912"/>
      <c r="AX51" s="912"/>
      <c r="AY51" s="912"/>
      <c r="AZ51" s="912"/>
    </row>
    <row r="52" spans="1:52">
      <c r="A52" s="123"/>
      <c r="B52" s="119"/>
      <c r="C52" s="906"/>
      <c r="D52" s="906"/>
      <c r="E52" s="906"/>
      <c r="F52" s="906"/>
      <c r="G52" s="906"/>
      <c r="H52" s="906"/>
      <c r="I52" s="120"/>
      <c r="J52" s="907" t="s">
        <v>81</v>
      </c>
      <c r="K52" s="907"/>
      <c r="L52" s="907"/>
      <c r="M52" s="907"/>
      <c r="N52" s="907"/>
      <c r="O52" s="907"/>
      <c r="P52" s="907"/>
      <c r="Q52" s="907"/>
      <c r="R52" s="907"/>
      <c r="S52" s="907"/>
      <c r="T52" s="907"/>
      <c r="U52" s="907"/>
      <c r="V52" s="907"/>
      <c r="W52" s="907"/>
      <c r="X52" s="907"/>
      <c r="Y52" s="907"/>
      <c r="Z52" s="121"/>
      <c r="AA52" s="121"/>
      <c r="AB52" s="907" t="s">
        <v>140</v>
      </c>
      <c r="AC52" s="907"/>
      <c r="AD52" s="907"/>
      <c r="AE52" s="907"/>
      <c r="AF52" s="907"/>
      <c r="AG52" s="907"/>
      <c r="AH52" s="907"/>
      <c r="AI52" s="907"/>
      <c r="AJ52" s="907"/>
      <c r="AK52" s="907"/>
      <c r="AL52" s="907"/>
      <c r="AM52" s="907"/>
      <c r="AN52" s="907"/>
      <c r="AO52" s="122"/>
      <c r="AP52" s="122"/>
      <c r="AQ52" s="907" t="s">
        <v>84</v>
      </c>
      <c r="AR52" s="907"/>
      <c r="AS52" s="907"/>
      <c r="AT52" s="907"/>
      <c r="AU52" s="907"/>
      <c r="AV52" s="907"/>
      <c r="AW52" s="907"/>
      <c r="AX52" s="907"/>
      <c r="AY52" s="907"/>
      <c r="AZ52" s="907"/>
    </row>
    <row r="53" spans="1:52">
      <c r="A53" s="123"/>
      <c r="B53" s="119"/>
      <c r="C53" s="120"/>
      <c r="D53" s="120"/>
      <c r="E53" s="120"/>
      <c r="F53" s="120"/>
      <c r="G53" s="120"/>
      <c r="H53" s="120"/>
      <c r="I53" s="120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0"/>
      <c r="AA53" s="120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78"/>
      <c r="AP53" s="78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</row>
    <row r="54" spans="1:52">
      <c r="A54" s="123"/>
      <c r="B54" s="78"/>
      <c r="C54" s="125" t="s">
        <v>86</v>
      </c>
      <c r="D54" s="908"/>
      <c r="E54" s="908"/>
      <c r="F54" s="120" t="s">
        <v>86</v>
      </c>
      <c r="G54" s="126"/>
      <c r="H54" s="908"/>
      <c r="I54" s="908"/>
      <c r="J54" s="908"/>
      <c r="K54" s="908"/>
      <c r="L54" s="908"/>
      <c r="M54" s="908"/>
      <c r="N54" s="127"/>
      <c r="O54" s="128"/>
      <c r="P54" s="129">
        <v>20</v>
      </c>
      <c r="Q54" s="909"/>
      <c r="R54" s="909"/>
      <c r="S54" s="120" t="s">
        <v>87</v>
      </c>
      <c r="T54" s="127"/>
      <c r="U54" s="127"/>
      <c r="V54" s="127"/>
      <c r="W54" s="127"/>
      <c r="X54" s="7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78"/>
      <c r="AW54" s="78"/>
      <c r="AX54" s="78"/>
      <c r="AY54" s="78"/>
      <c r="AZ54" s="78"/>
    </row>
    <row r="55" spans="1:52">
      <c r="A55" s="123"/>
      <c r="B55" s="78"/>
      <c r="C55" s="78"/>
      <c r="D55" s="905"/>
      <c r="E55" s="905"/>
      <c r="F55" s="78"/>
      <c r="G55" s="78"/>
      <c r="H55" s="905"/>
      <c r="I55" s="905"/>
      <c r="J55" s="905"/>
      <c r="K55" s="905"/>
      <c r="L55" s="905"/>
      <c r="M55" s="905"/>
      <c r="N55" s="78"/>
      <c r="O55" s="78"/>
      <c r="P55" s="78"/>
      <c r="Q55" s="905"/>
      <c r="R55" s="905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</row>
  </sheetData>
  <mergeCells count="246">
    <mergeCell ref="AS44:AV44"/>
    <mergeCell ref="AW44:AZ44"/>
    <mergeCell ref="B44:N44"/>
    <mergeCell ref="O44:P44"/>
    <mergeCell ref="Q44:T44"/>
    <mergeCell ref="U44:X44"/>
    <mergeCell ref="Y44:AB44"/>
    <mergeCell ref="AC44:AF44"/>
    <mergeCell ref="AG44:AJ44"/>
    <mergeCell ref="AK44:AN44"/>
    <mergeCell ref="AO44:AR44"/>
    <mergeCell ref="A1:AZ1"/>
    <mergeCell ref="A3:AZ4"/>
    <mergeCell ref="A6:K6"/>
    <mergeCell ref="L6:AZ6"/>
    <mergeCell ref="B14:Y16"/>
    <mergeCell ref="Z14:AB16"/>
    <mergeCell ref="AC14:AZ14"/>
    <mergeCell ref="AC15:AJ16"/>
    <mergeCell ref="AK15:AR16"/>
    <mergeCell ref="AS15:AZ16"/>
    <mergeCell ref="A7:K7"/>
    <mergeCell ref="L7:AZ7"/>
    <mergeCell ref="A8:K8"/>
    <mergeCell ref="L8:AZ8"/>
    <mergeCell ref="A9:K9"/>
    <mergeCell ref="B12:AS12"/>
    <mergeCell ref="L10:AZ10"/>
    <mergeCell ref="L11:AZ11"/>
    <mergeCell ref="L9:AZ9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19:AR19"/>
    <mergeCell ref="AS19:AZ19"/>
    <mergeCell ref="AK20:AR20"/>
    <mergeCell ref="AS20:AZ20"/>
    <mergeCell ref="B20:Y20"/>
    <mergeCell ref="Z20:AB20"/>
    <mergeCell ref="AC20:AJ20"/>
    <mergeCell ref="B22:AZ22"/>
    <mergeCell ref="B19:Y19"/>
    <mergeCell ref="Z19:AB19"/>
    <mergeCell ref="AC19:AJ19"/>
    <mergeCell ref="B27:N27"/>
    <mergeCell ref="O27:P27"/>
    <mergeCell ref="Q27:T27"/>
    <mergeCell ref="U27:X27"/>
    <mergeCell ref="Y27:AB27"/>
    <mergeCell ref="B23:AZ23"/>
    <mergeCell ref="B25:N26"/>
    <mergeCell ref="O25:P26"/>
    <mergeCell ref="Q25:AB25"/>
    <mergeCell ref="AC25:AN25"/>
    <mergeCell ref="AO25:AZ25"/>
    <mergeCell ref="Q26:T26"/>
    <mergeCell ref="U26:X26"/>
    <mergeCell ref="Y26:AB26"/>
    <mergeCell ref="AC26:AF26"/>
    <mergeCell ref="AC27:AF27"/>
    <mergeCell ref="AG27:AJ27"/>
    <mergeCell ref="AK27:AN27"/>
    <mergeCell ref="AO27:AR27"/>
    <mergeCell ref="AS27:AV27"/>
    <mergeCell ref="AW27:AZ27"/>
    <mergeCell ref="AG26:AJ26"/>
    <mergeCell ref="AK26:AN26"/>
    <mergeCell ref="AO26:AR26"/>
    <mergeCell ref="AS26:AV26"/>
    <mergeCell ref="AW26:AZ26"/>
    <mergeCell ref="B29:N29"/>
    <mergeCell ref="O29:P29"/>
    <mergeCell ref="Q29:T29"/>
    <mergeCell ref="U29:X29"/>
    <mergeCell ref="Y29:AB29"/>
    <mergeCell ref="B28:N28"/>
    <mergeCell ref="O28:P28"/>
    <mergeCell ref="Q28:T28"/>
    <mergeCell ref="U28:X28"/>
    <mergeCell ref="Y28:AB28"/>
    <mergeCell ref="AC29:AF29"/>
    <mergeCell ref="AG29:AJ29"/>
    <mergeCell ref="AK29:AN29"/>
    <mergeCell ref="AO29:AR29"/>
    <mergeCell ref="AS29:AV29"/>
    <mergeCell ref="AW29:AZ29"/>
    <mergeCell ref="AG28:AJ28"/>
    <mergeCell ref="AK28:AN28"/>
    <mergeCell ref="AO28:AR28"/>
    <mergeCell ref="AS28:AV28"/>
    <mergeCell ref="AW28:AZ28"/>
    <mergeCell ref="AC28:AF28"/>
    <mergeCell ref="B31:N31"/>
    <mergeCell ref="O31:P31"/>
    <mergeCell ref="Q31:T31"/>
    <mergeCell ref="U31:X31"/>
    <mergeCell ref="Y31:AB31"/>
    <mergeCell ref="B30:N30"/>
    <mergeCell ref="O30:P30"/>
    <mergeCell ref="Q30:T30"/>
    <mergeCell ref="U30:X30"/>
    <mergeCell ref="Y30:AB30"/>
    <mergeCell ref="AC31:AF31"/>
    <mergeCell ref="AG31:AJ31"/>
    <mergeCell ref="AK31:AN31"/>
    <mergeCell ref="AO31:AR31"/>
    <mergeCell ref="AS31:AV31"/>
    <mergeCell ref="AW31:AZ31"/>
    <mergeCell ref="AG30:AJ30"/>
    <mergeCell ref="AK30:AN30"/>
    <mergeCell ref="AO30:AR30"/>
    <mergeCell ref="AS30:AV30"/>
    <mergeCell ref="AW30:AZ30"/>
    <mergeCell ref="AC30:AF30"/>
    <mergeCell ref="B33:N33"/>
    <mergeCell ref="O33:P33"/>
    <mergeCell ref="Q33:T33"/>
    <mergeCell ref="U33:X33"/>
    <mergeCell ref="Y33:AB33"/>
    <mergeCell ref="B32:N32"/>
    <mergeCell ref="O32:P32"/>
    <mergeCell ref="Q32:T32"/>
    <mergeCell ref="U32:X32"/>
    <mergeCell ref="Y32:AB32"/>
    <mergeCell ref="AC33:AF33"/>
    <mergeCell ref="AG33:AJ33"/>
    <mergeCell ref="AK33:AN33"/>
    <mergeCell ref="AO33:AR33"/>
    <mergeCell ref="AS33:AV33"/>
    <mergeCell ref="AW33:AZ33"/>
    <mergeCell ref="AG32:AJ32"/>
    <mergeCell ref="AK32:AN32"/>
    <mergeCell ref="AO32:AR32"/>
    <mergeCell ref="AS32:AV32"/>
    <mergeCell ref="AW32:AZ32"/>
    <mergeCell ref="AC32:AF32"/>
    <mergeCell ref="AG39:AJ39"/>
    <mergeCell ref="B36:AZ36"/>
    <mergeCell ref="AG34:AJ34"/>
    <mergeCell ref="AK34:AN34"/>
    <mergeCell ref="AO34:AR34"/>
    <mergeCell ref="AS34:AV34"/>
    <mergeCell ref="AW34:AZ34"/>
    <mergeCell ref="B34:N34"/>
    <mergeCell ref="O34:P34"/>
    <mergeCell ref="Q34:T34"/>
    <mergeCell ref="U34:X34"/>
    <mergeCell ref="Y34:AB34"/>
    <mergeCell ref="AC34:AF34"/>
    <mergeCell ref="B41:N41"/>
    <mergeCell ref="O41:P41"/>
    <mergeCell ref="Q41:T41"/>
    <mergeCell ref="U41:X41"/>
    <mergeCell ref="Y41:AB41"/>
    <mergeCell ref="AK39:AN39"/>
    <mergeCell ref="AO39:AR39"/>
    <mergeCell ref="AS39:AV39"/>
    <mergeCell ref="AW39:AZ39"/>
    <mergeCell ref="B40:N40"/>
    <mergeCell ref="O40:P40"/>
    <mergeCell ref="Q40:T40"/>
    <mergeCell ref="U40:X40"/>
    <mergeCell ref="Y40:AB40"/>
    <mergeCell ref="AC40:AF40"/>
    <mergeCell ref="B38:N39"/>
    <mergeCell ref="O38:P39"/>
    <mergeCell ref="Q38:AB38"/>
    <mergeCell ref="AC38:AN38"/>
    <mergeCell ref="AO38:AZ38"/>
    <mergeCell ref="Q39:T39"/>
    <mergeCell ref="U39:X39"/>
    <mergeCell ref="Y39:AB39"/>
    <mergeCell ref="AC39:AF39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B43:N43"/>
    <mergeCell ref="O43:P43"/>
    <mergeCell ref="Q43:T43"/>
    <mergeCell ref="U43:X43"/>
    <mergeCell ref="Y43:AB43"/>
    <mergeCell ref="B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C42:AF42"/>
    <mergeCell ref="C49:H49"/>
    <mergeCell ref="J49:Y49"/>
    <mergeCell ref="AB49:AH49"/>
    <mergeCell ref="AK49:AZ49"/>
    <mergeCell ref="C51:H51"/>
    <mergeCell ref="J51:Y51"/>
    <mergeCell ref="AB51:AN51"/>
    <mergeCell ref="AQ51:AZ51"/>
    <mergeCell ref="AG45:AJ45"/>
    <mergeCell ref="AK45:AN45"/>
    <mergeCell ref="AO45:AR45"/>
    <mergeCell ref="AS45:AV45"/>
    <mergeCell ref="AW45:AZ45"/>
    <mergeCell ref="C48:H48"/>
    <mergeCell ref="J48:Y48"/>
    <mergeCell ref="AB48:AH48"/>
    <mergeCell ref="AK48:AZ48"/>
    <mergeCell ref="B45:N45"/>
    <mergeCell ref="O45:P45"/>
    <mergeCell ref="Q45:T45"/>
    <mergeCell ref="U45:X45"/>
    <mergeCell ref="Y45:AB45"/>
    <mergeCell ref="AC45:AF45"/>
    <mergeCell ref="D55:E55"/>
    <mergeCell ref="H55:M55"/>
    <mergeCell ref="Q55:R55"/>
    <mergeCell ref="C52:H52"/>
    <mergeCell ref="J52:Y52"/>
    <mergeCell ref="AB52:AN52"/>
    <mergeCell ref="AQ52:AZ52"/>
    <mergeCell ref="D54:E54"/>
    <mergeCell ref="H54:M54"/>
    <mergeCell ref="Q54:R5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Z95"/>
  <sheetViews>
    <sheetView workbookViewId="0">
      <selection activeCell="B17" sqref="B17:Y17"/>
    </sheetView>
  </sheetViews>
  <sheetFormatPr defaultRowHeight="15"/>
  <cols>
    <col min="1" max="1" width="1.28515625" style="99" customWidth="1"/>
    <col min="2" max="3" width="3.85546875" style="99" customWidth="1"/>
    <col min="4" max="4" width="5.42578125" style="99" customWidth="1"/>
    <col min="5" max="5" width="2.85546875" style="99" customWidth="1"/>
    <col min="6" max="6" width="5.42578125" style="99" customWidth="1"/>
    <col min="7" max="7" width="3.85546875" style="99" customWidth="1"/>
    <col min="8" max="8" width="5.28515625" style="99" customWidth="1"/>
    <col min="9" max="9" width="5.140625" style="99" customWidth="1"/>
    <col min="10" max="12" width="3.85546875" style="99" customWidth="1"/>
    <col min="13" max="13" width="8.28515625" style="99" customWidth="1"/>
    <col min="14" max="28" width="3.85546875" style="99" customWidth="1"/>
    <col min="29" max="52" width="3.5703125" style="99" customWidth="1"/>
  </cols>
  <sheetData>
    <row r="1" spans="1:52">
      <c r="A1" s="985" t="s">
        <v>452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2" ht="8.25" customHeight="1"/>
    <row r="3" spans="1:52" ht="30.75" customHeight="1">
      <c r="A3" s="986" t="s">
        <v>380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  <c r="AX3" s="986"/>
      <c r="AY3" s="986"/>
      <c r="AZ3" s="986"/>
    </row>
    <row r="4" spans="1:52" ht="6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</row>
    <row r="5" spans="1:52" ht="32.25" customHeight="1">
      <c r="A5" s="987" t="s">
        <v>101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8" t="s">
        <v>458</v>
      </c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988"/>
      <c r="AM5" s="988"/>
      <c r="AN5" s="988"/>
      <c r="AO5" s="988"/>
      <c r="AP5" s="988"/>
      <c r="AQ5" s="988"/>
      <c r="AR5" s="988"/>
      <c r="AS5" s="988"/>
      <c r="AT5" s="988"/>
      <c r="AU5" s="988"/>
      <c r="AV5" s="988"/>
      <c r="AW5" s="988"/>
      <c r="AX5" s="988"/>
      <c r="AY5" s="988"/>
      <c r="AZ5" s="988"/>
    </row>
    <row r="6" spans="1:52">
      <c r="A6" s="987" t="s">
        <v>102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1045" t="s">
        <v>258</v>
      </c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  <c r="AE6" s="1045"/>
      <c r="AF6" s="1045"/>
      <c r="AG6" s="1045"/>
      <c r="AH6" s="1045"/>
      <c r="AI6" s="1045"/>
      <c r="AJ6" s="1045"/>
      <c r="AK6" s="1045"/>
      <c r="AL6" s="1045"/>
      <c r="AM6" s="1045"/>
      <c r="AN6" s="1045"/>
      <c r="AO6" s="1045"/>
      <c r="AP6" s="1045"/>
      <c r="AQ6" s="1045"/>
      <c r="AR6" s="1045"/>
      <c r="AS6" s="1045"/>
      <c r="AT6" s="1045"/>
      <c r="AU6" s="1045"/>
      <c r="AV6" s="1045"/>
      <c r="AW6" s="1045"/>
      <c r="AX6" s="1045"/>
      <c r="AY6" s="1045"/>
      <c r="AZ6" s="1045"/>
    </row>
    <row r="7" spans="1:52" ht="13.5" customHeight="1">
      <c r="A7" s="987"/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94" t="s">
        <v>103</v>
      </c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  <c r="AC7" s="994"/>
      <c r="AD7" s="994"/>
      <c r="AE7" s="994"/>
      <c r="AF7" s="994"/>
      <c r="AG7" s="994"/>
      <c r="AH7" s="994"/>
      <c r="AI7" s="994"/>
      <c r="AJ7" s="994"/>
      <c r="AK7" s="994"/>
      <c r="AL7" s="994"/>
      <c r="AM7" s="994"/>
      <c r="AN7" s="994"/>
      <c r="AO7" s="994"/>
      <c r="AP7" s="994"/>
      <c r="AQ7" s="994"/>
      <c r="AR7" s="994"/>
      <c r="AS7" s="994"/>
      <c r="AT7" s="994"/>
      <c r="AU7" s="994"/>
      <c r="AV7" s="994"/>
      <c r="AW7" s="994"/>
      <c r="AX7" s="994"/>
      <c r="AY7" s="994"/>
      <c r="AZ7" s="994"/>
    </row>
    <row r="8" spans="1:52">
      <c r="A8" s="987" t="s">
        <v>104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102" t="s">
        <v>105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</row>
    <row r="9" spans="1:52" ht="15.75" customHeight="1">
      <c r="A9" s="211" t="s">
        <v>446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996">
        <v>130</v>
      </c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996"/>
      <c r="AM9" s="996"/>
      <c r="AN9" s="996"/>
      <c r="AO9" s="996"/>
      <c r="AP9" s="996"/>
      <c r="AQ9" s="996"/>
      <c r="AR9" s="996"/>
      <c r="AS9" s="996"/>
      <c r="AT9" s="996"/>
      <c r="AU9" s="996"/>
      <c r="AV9" s="996"/>
      <c r="AW9" s="996"/>
      <c r="AX9" s="996"/>
      <c r="AY9" s="996"/>
      <c r="AZ9" s="996"/>
    </row>
    <row r="10" spans="1:52" ht="15.75" customHeight="1">
      <c r="A10" s="211" t="s">
        <v>447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996"/>
      <c r="AR10" s="996"/>
      <c r="AS10" s="996"/>
      <c r="AT10" s="996"/>
      <c r="AU10" s="996"/>
      <c r="AV10" s="996"/>
      <c r="AW10" s="996"/>
      <c r="AX10" s="996"/>
      <c r="AY10" s="996"/>
      <c r="AZ10" s="996"/>
    </row>
    <row r="11" spans="1:52">
      <c r="A11" s="103"/>
      <c r="B11" s="995" t="s">
        <v>141</v>
      </c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  <c r="X11" s="995"/>
      <c r="Y11" s="995"/>
      <c r="Z11" s="995"/>
      <c r="AA11" s="995"/>
      <c r="AB11" s="995"/>
      <c r="AC11" s="995"/>
      <c r="AD11" s="995"/>
      <c r="AE11" s="995"/>
      <c r="AF11" s="995"/>
      <c r="AG11" s="995"/>
      <c r="AH11" s="995"/>
      <c r="AI11" s="995"/>
      <c r="AJ11" s="995"/>
      <c r="AK11" s="995"/>
      <c r="AL11" s="995"/>
      <c r="AM11" s="995"/>
      <c r="AN11" s="995"/>
      <c r="AO11" s="995"/>
      <c r="AP11" s="995"/>
      <c r="AQ11" s="995"/>
      <c r="AR11" s="995"/>
      <c r="AS11" s="995"/>
      <c r="AT11" s="104"/>
      <c r="AU11" s="104"/>
      <c r="AV11" s="104"/>
      <c r="AW11" s="104"/>
      <c r="AX11" s="104"/>
      <c r="AY11" s="104"/>
      <c r="AZ11" s="104"/>
    </row>
    <row r="12" spans="1:52" ht="3.7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</row>
    <row r="13" spans="1:52">
      <c r="A13" s="103"/>
      <c r="B13" s="933" t="s">
        <v>0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5"/>
      <c r="Z13" s="933" t="s">
        <v>107</v>
      </c>
      <c r="AA13" s="934"/>
      <c r="AB13" s="935"/>
      <c r="AC13" s="951" t="s">
        <v>132</v>
      </c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  <c r="AP13" s="952"/>
      <c r="AQ13" s="952"/>
      <c r="AR13" s="952"/>
      <c r="AS13" s="952"/>
      <c r="AT13" s="952"/>
      <c r="AU13" s="952"/>
      <c r="AV13" s="952"/>
      <c r="AW13" s="952"/>
      <c r="AX13" s="952"/>
      <c r="AY13" s="952"/>
      <c r="AZ13" s="953"/>
    </row>
    <row r="14" spans="1:52">
      <c r="A14" s="103"/>
      <c r="B14" s="989"/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1"/>
      <c r="Z14" s="989"/>
      <c r="AA14" s="990"/>
      <c r="AB14" s="991"/>
      <c r="AC14" s="1002" t="s">
        <v>249</v>
      </c>
      <c r="AD14" s="1003"/>
      <c r="AE14" s="1003"/>
      <c r="AF14" s="1003"/>
      <c r="AG14" s="1003"/>
      <c r="AH14" s="1003"/>
      <c r="AI14" s="1003"/>
      <c r="AJ14" s="1004"/>
      <c r="AK14" s="1044" t="s">
        <v>250</v>
      </c>
      <c r="AL14" s="1044"/>
      <c r="AM14" s="1044"/>
      <c r="AN14" s="1044"/>
      <c r="AO14" s="1044"/>
      <c r="AP14" s="1044"/>
      <c r="AQ14" s="1044"/>
      <c r="AR14" s="1044"/>
      <c r="AS14" s="1003" t="s">
        <v>257</v>
      </c>
      <c r="AT14" s="1003"/>
      <c r="AU14" s="1003"/>
      <c r="AV14" s="1003"/>
      <c r="AW14" s="1003"/>
      <c r="AX14" s="1003"/>
      <c r="AY14" s="1003"/>
      <c r="AZ14" s="1004"/>
    </row>
    <row r="15" spans="1:52" ht="33.75" customHeight="1">
      <c r="A15" s="103"/>
      <c r="B15" s="992"/>
      <c r="C15" s="949"/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O15" s="949"/>
      <c r="P15" s="949"/>
      <c r="Q15" s="949"/>
      <c r="R15" s="949"/>
      <c r="S15" s="949"/>
      <c r="T15" s="949"/>
      <c r="U15" s="949"/>
      <c r="V15" s="949"/>
      <c r="W15" s="949"/>
      <c r="X15" s="949"/>
      <c r="Y15" s="950"/>
      <c r="Z15" s="992"/>
      <c r="AA15" s="949"/>
      <c r="AB15" s="950"/>
      <c r="AC15" s="1041"/>
      <c r="AD15" s="1042"/>
      <c r="AE15" s="1042"/>
      <c r="AF15" s="1042"/>
      <c r="AG15" s="1042"/>
      <c r="AH15" s="1042"/>
      <c r="AI15" s="1042"/>
      <c r="AJ15" s="1043"/>
      <c r="AK15" s="1044"/>
      <c r="AL15" s="1044"/>
      <c r="AM15" s="1044"/>
      <c r="AN15" s="1044"/>
      <c r="AO15" s="1044"/>
      <c r="AP15" s="1044"/>
      <c r="AQ15" s="1044"/>
      <c r="AR15" s="1044"/>
      <c r="AS15" s="1042"/>
      <c r="AT15" s="1042"/>
      <c r="AU15" s="1042"/>
      <c r="AV15" s="1042"/>
      <c r="AW15" s="1042"/>
      <c r="AX15" s="1042"/>
      <c r="AY15" s="1042"/>
      <c r="AZ15" s="1043"/>
    </row>
    <row r="16" spans="1:52" ht="15.75" thickBot="1">
      <c r="A16" s="105"/>
      <c r="B16" s="972">
        <v>1</v>
      </c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3"/>
      <c r="U16" s="973"/>
      <c r="V16" s="973"/>
      <c r="W16" s="973"/>
      <c r="X16" s="973"/>
      <c r="Y16" s="974"/>
      <c r="Z16" s="975" t="s">
        <v>109</v>
      </c>
      <c r="AA16" s="976"/>
      <c r="AB16" s="977"/>
      <c r="AC16" s="978" t="s">
        <v>110</v>
      </c>
      <c r="AD16" s="979"/>
      <c r="AE16" s="979"/>
      <c r="AF16" s="979"/>
      <c r="AG16" s="979"/>
      <c r="AH16" s="979"/>
      <c r="AI16" s="979"/>
      <c r="AJ16" s="980"/>
      <c r="AK16" s="978" t="s">
        <v>63</v>
      </c>
      <c r="AL16" s="979"/>
      <c r="AM16" s="979"/>
      <c r="AN16" s="979"/>
      <c r="AO16" s="979"/>
      <c r="AP16" s="979"/>
      <c r="AQ16" s="979"/>
      <c r="AR16" s="980"/>
      <c r="AS16" s="978" t="s">
        <v>64</v>
      </c>
      <c r="AT16" s="979"/>
      <c r="AU16" s="979"/>
      <c r="AV16" s="979"/>
      <c r="AW16" s="979"/>
      <c r="AX16" s="979"/>
      <c r="AY16" s="979"/>
      <c r="AZ16" s="980"/>
    </row>
    <row r="17" spans="1:52" ht="33.75" customHeight="1">
      <c r="A17" s="78"/>
      <c r="B17" s="445" t="s">
        <v>142</v>
      </c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968"/>
      <c r="Z17" s="981" t="s">
        <v>112</v>
      </c>
      <c r="AA17" s="982"/>
      <c r="AB17" s="983"/>
      <c r="AC17" s="930"/>
      <c r="AD17" s="931"/>
      <c r="AE17" s="931"/>
      <c r="AF17" s="931"/>
      <c r="AG17" s="931"/>
      <c r="AH17" s="931"/>
      <c r="AI17" s="931"/>
      <c r="AJ17" s="984"/>
      <c r="AK17" s="930"/>
      <c r="AL17" s="931"/>
      <c r="AM17" s="931"/>
      <c r="AN17" s="931"/>
      <c r="AO17" s="931"/>
      <c r="AP17" s="931"/>
      <c r="AQ17" s="931"/>
      <c r="AR17" s="984"/>
      <c r="AS17" s="930"/>
      <c r="AT17" s="931"/>
      <c r="AU17" s="931"/>
      <c r="AV17" s="931"/>
      <c r="AW17" s="931"/>
      <c r="AX17" s="931"/>
      <c r="AY17" s="931"/>
      <c r="AZ17" s="932"/>
    </row>
    <row r="18" spans="1:52" ht="30.75" customHeight="1">
      <c r="A18" s="78"/>
      <c r="B18" s="445" t="s">
        <v>143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968"/>
      <c r="Z18" s="969" t="s">
        <v>113</v>
      </c>
      <c r="AA18" s="970"/>
      <c r="AB18" s="971"/>
      <c r="AC18" s="951">
        <f>AO30</f>
        <v>776340</v>
      </c>
      <c r="AD18" s="952"/>
      <c r="AE18" s="952"/>
      <c r="AF18" s="952"/>
      <c r="AG18" s="952"/>
      <c r="AH18" s="952"/>
      <c r="AI18" s="952"/>
      <c r="AJ18" s="953"/>
      <c r="AK18" s="951">
        <f>AS30</f>
        <v>776340</v>
      </c>
      <c r="AL18" s="952"/>
      <c r="AM18" s="952"/>
      <c r="AN18" s="952"/>
      <c r="AO18" s="952"/>
      <c r="AP18" s="952"/>
      <c r="AQ18" s="952"/>
      <c r="AR18" s="953"/>
      <c r="AS18" s="951">
        <f>AW30</f>
        <v>776340</v>
      </c>
      <c r="AT18" s="952"/>
      <c r="AU18" s="952"/>
      <c r="AV18" s="952"/>
      <c r="AW18" s="952"/>
      <c r="AX18" s="952"/>
      <c r="AY18" s="952"/>
      <c r="AZ18" s="953"/>
    </row>
    <row r="19" spans="1:52" ht="32.25" customHeight="1">
      <c r="A19" s="78"/>
      <c r="B19" s="445" t="s">
        <v>144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968"/>
      <c r="Z19" s="969" t="s">
        <v>114</v>
      </c>
      <c r="AA19" s="970"/>
      <c r="AB19" s="971"/>
      <c r="AC19" s="951"/>
      <c r="AD19" s="952"/>
      <c r="AE19" s="952"/>
      <c r="AF19" s="952"/>
      <c r="AG19" s="952"/>
      <c r="AH19" s="952"/>
      <c r="AI19" s="952"/>
      <c r="AJ19" s="953"/>
      <c r="AK19" s="951"/>
      <c r="AL19" s="952"/>
      <c r="AM19" s="952"/>
      <c r="AN19" s="952"/>
      <c r="AO19" s="952"/>
      <c r="AP19" s="952"/>
      <c r="AQ19" s="952"/>
      <c r="AR19" s="953"/>
      <c r="AS19" s="951"/>
      <c r="AT19" s="952"/>
      <c r="AU19" s="952"/>
      <c r="AV19" s="952"/>
      <c r="AW19" s="952"/>
      <c r="AX19" s="952"/>
      <c r="AY19" s="952"/>
      <c r="AZ19" s="957"/>
    </row>
    <row r="20" spans="1:52">
      <c r="A20" s="78"/>
      <c r="B20" s="445" t="s">
        <v>145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968"/>
      <c r="Z20" s="969" t="s">
        <v>115</v>
      </c>
      <c r="AA20" s="970"/>
      <c r="AB20" s="971"/>
      <c r="AC20" s="951"/>
      <c r="AD20" s="952"/>
      <c r="AE20" s="952"/>
      <c r="AF20" s="952"/>
      <c r="AG20" s="952"/>
      <c r="AH20" s="952"/>
      <c r="AI20" s="952"/>
      <c r="AJ20" s="953"/>
      <c r="AK20" s="951"/>
      <c r="AL20" s="952"/>
      <c r="AM20" s="952"/>
      <c r="AN20" s="952"/>
      <c r="AO20" s="952"/>
      <c r="AP20" s="952"/>
      <c r="AQ20" s="952"/>
      <c r="AR20" s="953"/>
      <c r="AS20" s="951"/>
      <c r="AT20" s="952"/>
      <c r="AU20" s="952"/>
      <c r="AV20" s="952"/>
      <c r="AW20" s="952"/>
      <c r="AX20" s="952"/>
      <c r="AY20" s="952"/>
      <c r="AZ20" s="957"/>
    </row>
    <row r="21" spans="1:52" ht="33" customHeight="1">
      <c r="A21" s="78"/>
      <c r="B21" s="445" t="s">
        <v>146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968"/>
      <c r="Z21" s="969" t="s">
        <v>116</v>
      </c>
      <c r="AA21" s="970"/>
      <c r="AB21" s="971"/>
      <c r="AC21" s="951"/>
      <c r="AD21" s="952"/>
      <c r="AE21" s="952"/>
      <c r="AF21" s="952"/>
      <c r="AG21" s="952"/>
      <c r="AH21" s="952"/>
      <c r="AI21" s="952"/>
      <c r="AJ21" s="953"/>
      <c r="AK21" s="951"/>
      <c r="AL21" s="952"/>
      <c r="AM21" s="952"/>
      <c r="AN21" s="952"/>
      <c r="AO21" s="952"/>
      <c r="AP21" s="952"/>
      <c r="AQ21" s="952"/>
      <c r="AR21" s="953"/>
      <c r="AS21" s="951"/>
      <c r="AT21" s="952"/>
      <c r="AU21" s="952"/>
      <c r="AV21" s="952"/>
      <c r="AW21" s="952"/>
      <c r="AX21" s="952"/>
      <c r="AY21" s="952"/>
      <c r="AZ21" s="957"/>
    </row>
    <row r="22" spans="1:52" ht="15.75" thickBot="1">
      <c r="A22" s="78"/>
      <c r="B22" s="961" t="s">
        <v>118</v>
      </c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962"/>
      <c r="P22" s="962"/>
      <c r="Q22" s="962"/>
      <c r="R22" s="962"/>
      <c r="S22" s="962"/>
      <c r="T22" s="962"/>
      <c r="U22" s="962"/>
      <c r="V22" s="962"/>
      <c r="W22" s="962"/>
      <c r="X22" s="962"/>
      <c r="Y22" s="963"/>
      <c r="Z22" s="964" t="s">
        <v>119</v>
      </c>
      <c r="AA22" s="965"/>
      <c r="AB22" s="966"/>
      <c r="AC22" s="936">
        <v>776600</v>
      </c>
      <c r="AD22" s="937"/>
      <c r="AE22" s="937"/>
      <c r="AF22" s="937"/>
      <c r="AG22" s="937"/>
      <c r="AH22" s="937"/>
      <c r="AI22" s="937"/>
      <c r="AJ22" s="938"/>
      <c r="AK22" s="936">
        <v>776600</v>
      </c>
      <c r="AL22" s="937"/>
      <c r="AM22" s="937"/>
      <c r="AN22" s="937"/>
      <c r="AO22" s="937"/>
      <c r="AP22" s="937"/>
      <c r="AQ22" s="937"/>
      <c r="AR22" s="938"/>
      <c r="AS22" s="936">
        <v>776600</v>
      </c>
      <c r="AT22" s="937"/>
      <c r="AU22" s="937"/>
      <c r="AV22" s="937"/>
      <c r="AW22" s="937"/>
      <c r="AX22" s="937"/>
      <c r="AY22" s="937"/>
      <c r="AZ22" s="938"/>
    </row>
    <row r="23" spans="1:52" ht="6.75" customHeight="1">
      <c r="A23" s="103"/>
      <c r="B23" s="10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</row>
    <row r="24" spans="1:52">
      <c r="A24" s="103"/>
      <c r="B24" s="967" t="s">
        <v>147</v>
      </c>
      <c r="C24" s="967"/>
      <c r="D24" s="967"/>
      <c r="E24" s="967"/>
      <c r="F24" s="967"/>
      <c r="G24" s="967"/>
      <c r="H24" s="967"/>
      <c r="I24" s="967"/>
      <c r="J24" s="967"/>
      <c r="K24" s="967"/>
      <c r="L24" s="967"/>
      <c r="M24" s="967"/>
      <c r="N24" s="967"/>
      <c r="O24" s="967"/>
      <c r="P24" s="967"/>
      <c r="Q24" s="967"/>
      <c r="R24" s="967"/>
      <c r="S24" s="967"/>
      <c r="T24" s="967"/>
      <c r="U24" s="967"/>
      <c r="V24" s="967"/>
      <c r="W24" s="967"/>
      <c r="X24" s="967"/>
      <c r="Y24" s="967"/>
      <c r="Z24" s="967"/>
      <c r="AA24" s="967"/>
      <c r="AB24" s="967"/>
      <c r="AC24" s="967"/>
      <c r="AD24" s="967"/>
      <c r="AE24" s="967"/>
      <c r="AF24" s="967"/>
      <c r="AG24" s="967"/>
      <c r="AH24" s="967"/>
      <c r="AI24" s="967"/>
      <c r="AJ24" s="967"/>
      <c r="AK24" s="967"/>
      <c r="AL24" s="967"/>
      <c r="AM24" s="967"/>
      <c r="AN24" s="967"/>
      <c r="AO24" s="967"/>
      <c r="AP24" s="967"/>
      <c r="AQ24" s="967"/>
      <c r="AR24" s="967"/>
      <c r="AS24" s="967"/>
      <c r="AT24" s="967"/>
      <c r="AU24" s="967"/>
      <c r="AV24" s="967"/>
      <c r="AW24" s="967"/>
      <c r="AX24" s="967"/>
      <c r="AY24" s="967"/>
      <c r="AZ24" s="967"/>
    </row>
    <row r="25" spans="1:52">
      <c r="A25" s="108"/>
      <c r="B25" s="995" t="s">
        <v>148</v>
      </c>
      <c r="C25" s="1019"/>
      <c r="D25" s="1019"/>
      <c r="E25" s="1019"/>
      <c r="F25" s="1019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  <c r="Z25" s="1019"/>
      <c r="AA25" s="1019"/>
      <c r="AB25" s="1019"/>
      <c r="AC25" s="1019"/>
      <c r="AD25" s="1019"/>
      <c r="AE25" s="1019"/>
      <c r="AF25" s="1019"/>
      <c r="AG25" s="1019"/>
      <c r="AH25" s="1019"/>
      <c r="AI25" s="1019"/>
      <c r="AJ25" s="1019"/>
      <c r="AK25" s="1019"/>
      <c r="AL25" s="1019"/>
      <c r="AM25" s="1019"/>
      <c r="AN25" s="1019"/>
      <c r="AO25" s="1019"/>
      <c r="AP25" s="1019"/>
      <c r="AQ25" s="1019"/>
      <c r="AR25" s="1019"/>
      <c r="AS25" s="1019"/>
      <c r="AT25" s="1019"/>
      <c r="AU25" s="1019"/>
      <c r="AV25" s="1019"/>
      <c r="AW25" s="1019"/>
      <c r="AX25" s="1019"/>
      <c r="AY25" s="1019"/>
      <c r="AZ25" s="1019"/>
    </row>
    <row r="26" spans="1:52" ht="5.25" customHeight="1">
      <c r="A26" s="108"/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</row>
    <row r="27" spans="1:52" ht="34.5" customHeight="1">
      <c r="A27" s="110"/>
      <c r="B27" s="948" t="s">
        <v>149</v>
      </c>
      <c r="C27" s="948"/>
      <c r="D27" s="948"/>
      <c r="E27" s="948"/>
      <c r="F27" s="948"/>
      <c r="G27" s="948"/>
      <c r="H27" s="948"/>
      <c r="I27" s="948"/>
      <c r="J27" s="948"/>
      <c r="K27" s="948"/>
      <c r="L27" s="948"/>
      <c r="M27" s="948"/>
      <c r="N27" s="948"/>
      <c r="O27" s="934" t="s">
        <v>1</v>
      </c>
      <c r="P27" s="935"/>
      <c r="Q27" s="951" t="s">
        <v>150</v>
      </c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3"/>
      <c r="AC27" s="951" t="s">
        <v>151</v>
      </c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3"/>
      <c r="AO27" s="951" t="s">
        <v>152</v>
      </c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3"/>
    </row>
    <row r="28" spans="1:52" ht="54" customHeight="1">
      <c r="A28" s="110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8"/>
      <c r="N28" s="948"/>
      <c r="O28" s="949"/>
      <c r="P28" s="950"/>
      <c r="Q28" s="942" t="s">
        <v>254</v>
      </c>
      <c r="R28" s="943"/>
      <c r="S28" s="943"/>
      <c r="T28" s="944"/>
      <c r="U28" s="942" t="s">
        <v>255</v>
      </c>
      <c r="V28" s="943"/>
      <c r="W28" s="943"/>
      <c r="X28" s="944"/>
      <c r="Y28" s="942" t="s">
        <v>256</v>
      </c>
      <c r="Z28" s="943"/>
      <c r="AA28" s="943"/>
      <c r="AB28" s="944"/>
      <c r="AC28" s="942" t="s">
        <v>254</v>
      </c>
      <c r="AD28" s="943"/>
      <c r="AE28" s="943"/>
      <c r="AF28" s="944"/>
      <c r="AG28" s="942" t="s">
        <v>255</v>
      </c>
      <c r="AH28" s="943"/>
      <c r="AI28" s="943"/>
      <c r="AJ28" s="944"/>
      <c r="AK28" s="942" t="s">
        <v>256</v>
      </c>
      <c r="AL28" s="943"/>
      <c r="AM28" s="943"/>
      <c r="AN28" s="944"/>
      <c r="AO28" s="942" t="s">
        <v>254</v>
      </c>
      <c r="AP28" s="943"/>
      <c r="AQ28" s="943"/>
      <c r="AR28" s="944"/>
      <c r="AS28" s="942" t="s">
        <v>255</v>
      </c>
      <c r="AT28" s="943"/>
      <c r="AU28" s="943"/>
      <c r="AV28" s="944"/>
      <c r="AW28" s="942" t="s">
        <v>256</v>
      </c>
      <c r="AX28" s="943"/>
      <c r="AY28" s="943"/>
      <c r="AZ28" s="944"/>
    </row>
    <row r="29" spans="1:52" ht="15.75" thickBot="1">
      <c r="A29" s="110"/>
      <c r="B29" s="945">
        <v>1</v>
      </c>
      <c r="C29" s="945"/>
      <c r="D29" s="945"/>
      <c r="E29" s="945"/>
      <c r="F29" s="945"/>
      <c r="G29" s="945"/>
      <c r="H29" s="945"/>
      <c r="I29" s="945"/>
      <c r="J29" s="945"/>
      <c r="K29" s="945"/>
      <c r="L29" s="945"/>
      <c r="M29" s="945"/>
      <c r="N29" s="945"/>
      <c r="O29" s="946">
        <v>2</v>
      </c>
      <c r="P29" s="947"/>
      <c r="Q29" s="933">
        <v>3</v>
      </c>
      <c r="R29" s="934"/>
      <c r="S29" s="934"/>
      <c r="T29" s="935"/>
      <c r="U29" s="933">
        <v>4</v>
      </c>
      <c r="V29" s="934"/>
      <c r="W29" s="934"/>
      <c r="X29" s="935"/>
      <c r="Y29" s="933">
        <v>5</v>
      </c>
      <c r="Z29" s="934"/>
      <c r="AA29" s="934"/>
      <c r="AB29" s="935"/>
      <c r="AC29" s="933">
        <v>6</v>
      </c>
      <c r="AD29" s="934"/>
      <c r="AE29" s="934"/>
      <c r="AF29" s="935"/>
      <c r="AG29" s="933">
        <v>7</v>
      </c>
      <c r="AH29" s="934"/>
      <c r="AI29" s="934"/>
      <c r="AJ29" s="935"/>
      <c r="AK29" s="933">
        <v>8</v>
      </c>
      <c r="AL29" s="934"/>
      <c r="AM29" s="934"/>
      <c r="AN29" s="935"/>
      <c r="AO29" s="933">
        <v>9</v>
      </c>
      <c r="AP29" s="934"/>
      <c r="AQ29" s="934"/>
      <c r="AR29" s="935"/>
      <c r="AS29" s="933">
        <v>10</v>
      </c>
      <c r="AT29" s="934"/>
      <c r="AU29" s="934"/>
      <c r="AV29" s="935"/>
      <c r="AW29" s="936">
        <v>11</v>
      </c>
      <c r="AX29" s="937"/>
      <c r="AY29" s="937"/>
      <c r="AZ29" s="938"/>
    </row>
    <row r="30" spans="1:52" ht="15" customHeight="1">
      <c r="A30" s="110"/>
      <c r="B30" s="449" t="s">
        <v>461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939"/>
      <c r="O30" s="940" t="s">
        <v>10</v>
      </c>
      <c r="P30" s="941"/>
      <c r="Q30" s="927">
        <v>227</v>
      </c>
      <c r="R30" s="928"/>
      <c r="S30" s="928"/>
      <c r="T30" s="929"/>
      <c r="U30" s="927">
        <v>227</v>
      </c>
      <c r="V30" s="928"/>
      <c r="W30" s="928"/>
      <c r="X30" s="929"/>
      <c r="Y30" s="927">
        <v>227</v>
      </c>
      <c r="Z30" s="928"/>
      <c r="AA30" s="928"/>
      <c r="AB30" s="929"/>
      <c r="AC30" s="927">
        <v>380</v>
      </c>
      <c r="AD30" s="928"/>
      <c r="AE30" s="928"/>
      <c r="AF30" s="929"/>
      <c r="AG30" s="927">
        <v>380</v>
      </c>
      <c r="AH30" s="928"/>
      <c r="AI30" s="928"/>
      <c r="AJ30" s="929"/>
      <c r="AK30" s="927">
        <v>380</v>
      </c>
      <c r="AL30" s="928"/>
      <c r="AM30" s="928"/>
      <c r="AN30" s="929"/>
      <c r="AO30" s="927">
        <f>Q30*AC30*9</f>
        <v>776340</v>
      </c>
      <c r="AP30" s="928"/>
      <c r="AQ30" s="928"/>
      <c r="AR30" s="929"/>
      <c r="AS30" s="927">
        <f t="shared" ref="AS30" si="0">U30*AG30*9</f>
        <v>776340</v>
      </c>
      <c r="AT30" s="928"/>
      <c r="AU30" s="928"/>
      <c r="AV30" s="929"/>
      <c r="AW30" s="927">
        <f t="shared" ref="AW30" si="1">Y30*AK30*9</f>
        <v>776340</v>
      </c>
      <c r="AX30" s="928"/>
      <c r="AY30" s="928"/>
      <c r="AZ30" s="929"/>
    </row>
    <row r="31" spans="1:52">
      <c r="A31" s="110"/>
      <c r="B31" s="945"/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1001"/>
      <c r="O31" s="925" t="s">
        <v>12</v>
      </c>
      <c r="P31" s="926"/>
      <c r="Q31" s="919"/>
      <c r="R31" s="920"/>
      <c r="S31" s="920"/>
      <c r="T31" s="921"/>
      <c r="U31" s="919"/>
      <c r="V31" s="920"/>
      <c r="W31" s="920"/>
      <c r="X31" s="921"/>
      <c r="Y31" s="919"/>
      <c r="Z31" s="920"/>
      <c r="AA31" s="920"/>
      <c r="AB31" s="921"/>
      <c r="AC31" s="919"/>
      <c r="AD31" s="920"/>
      <c r="AE31" s="920"/>
      <c r="AF31" s="921"/>
      <c r="AG31" s="919"/>
      <c r="AH31" s="920"/>
      <c r="AI31" s="920"/>
      <c r="AJ31" s="921"/>
      <c r="AK31" s="919"/>
      <c r="AL31" s="920"/>
      <c r="AM31" s="920"/>
      <c r="AN31" s="921"/>
      <c r="AO31" s="919"/>
      <c r="AP31" s="920"/>
      <c r="AQ31" s="920"/>
      <c r="AR31" s="921"/>
      <c r="AS31" s="919"/>
      <c r="AT31" s="920"/>
      <c r="AU31" s="920"/>
      <c r="AV31" s="921"/>
      <c r="AW31" s="951"/>
      <c r="AX31" s="952"/>
      <c r="AY31" s="952"/>
      <c r="AZ31" s="957"/>
    </row>
    <row r="32" spans="1:52">
      <c r="A32" s="110"/>
      <c r="B32" s="945"/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1001"/>
      <c r="O32" s="925" t="s">
        <v>134</v>
      </c>
      <c r="P32" s="926"/>
      <c r="Q32" s="919"/>
      <c r="R32" s="920"/>
      <c r="S32" s="920"/>
      <c r="T32" s="921"/>
      <c r="U32" s="919"/>
      <c r="V32" s="920"/>
      <c r="W32" s="920"/>
      <c r="X32" s="921"/>
      <c r="Y32" s="919"/>
      <c r="Z32" s="920"/>
      <c r="AA32" s="920"/>
      <c r="AB32" s="921"/>
      <c r="AC32" s="919"/>
      <c r="AD32" s="920"/>
      <c r="AE32" s="920"/>
      <c r="AF32" s="921"/>
      <c r="AG32" s="919"/>
      <c r="AH32" s="920"/>
      <c r="AI32" s="920"/>
      <c r="AJ32" s="921"/>
      <c r="AK32" s="919"/>
      <c r="AL32" s="920"/>
      <c r="AM32" s="920"/>
      <c r="AN32" s="921"/>
      <c r="AO32" s="919"/>
      <c r="AP32" s="920"/>
      <c r="AQ32" s="920"/>
      <c r="AR32" s="921"/>
      <c r="AS32" s="919"/>
      <c r="AT32" s="920"/>
      <c r="AU32" s="920"/>
      <c r="AV32" s="921"/>
      <c r="AW32" s="951"/>
      <c r="AX32" s="952"/>
      <c r="AY32" s="952"/>
      <c r="AZ32" s="957"/>
    </row>
    <row r="33" spans="1:52" ht="15.75" thickBot="1">
      <c r="A33" s="110"/>
      <c r="B33" s="915" t="s">
        <v>133</v>
      </c>
      <c r="C33" s="916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7">
        <v>9000</v>
      </c>
      <c r="P33" s="918"/>
      <c r="Q33" s="913" t="s">
        <v>9</v>
      </c>
      <c r="R33" s="913"/>
      <c r="S33" s="913"/>
      <c r="T33" s="913"/>
      <c r="U33" s="913" t="s">
        <v>9</v>
      </c>
      <c r="V33" s="913"/>
      <c r="W33" s="913"/>
      <c r="X33" s="913"/>
      <c r="Y33" s="913" t="s">
        <v>9</v>
      </c>
      <c r="Z33" s="913"/>
      <c r="AA33" s="913"/>
      <c r="AB33" s="913"/>
      <c r="AC33" s="913" t="s">
        <v>9</v>
      </c>
      <c r="AD33" s="913"/>
      <c r="AE33" s="913"/>
      <c r="AF33" s="913"/>
      <c r="AG33" s="913" t="s">
        <v>9</v>
      </c>
      <c r="AH33" s="913"/>
      <c r="AI33" s="913"/>
      <c r="AJ33" s="913"/>
      <c r="AK33" s="913" t="s">
        <v>9</v>
      </c>
      <c r="AL33" s="913"/>
      <c r="AM33" s="913"/>
      <c r="AN33" s="913"/>
      <c r="AO33" s="913"/>
      <c r="AP33" s="913"/>
      <c r="AQ33" s="913"/>
      <c r="AR33" s="913"/>
      <c r="AS33" s="913"/>
      <c r="AT33" s="913"/>
      <c r="AU33" s="913"/>
      <c r="AV33" s="913"/>
      <c r="AW33" s="913"/>
      <c r="AX33" s="913"/>
      <c r="AY33" s="913"/>
      <c r="AZ33" s="956"/>
    </row>
    <row r="34" spans="1:52" ht="6.75" customHeight="1">
      <c r="A34" s="108"/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</row>
    <row r="35" spans="1:52">
      <c r="B35" s="1030" t="s">
        <v>153</v>
      </c>
      <c r="C35" s="1030"/>
      <c r="D35" s="1030"/>
      <c r="E35" s="1030"/>
      <c r="F35" s="1030"/>
      <c r="G35" s="1030"/>
      <c r="H35" s="1030"/>
      <c r="I35" s="1030"/>
      <c r="J35" s="1030"/>
      <c r="K35" s="1030"/>
      <c r="L35" s="1030"/>
      <c r="M35" s="1030"/>
      <c r="N35" s="1030"/>
      <c r="O35" s="1030"/>
      <c r="P35" s="1030"/>
      <c r="Q35" s="1030"/>
      <c r="R35" s="1030"/>
      <c r="S35" s="1030"/>
      <c r="T35" s="1030"/>
      <c r="U35" s="1030"/>
      <c r="V35" s="1030"/>
      <c r="W35" s="1030"/>
      <c r="X35" s="1030"/>
      <c r="Y35" s="1030"/>
      <c r="Z35" s="1030"/>
      <c r="AA35" s="1030"/>
      <c r="AB35" s="1030"/>
      <c r="AC35" s="1030"/>
      <c r="AD35" s="1030"/>
      <c r="AE35" s="1030"/>
      <c r="AF35" s="1030"/>
      <c r="AG35" s="1030"/>
      <c r="AH35" s="1030"/>
      <c r="AI35" s="1030"/>
      <c r="AJ35" s="1030"/>
      <c r="AK35" s="1030"/>
      <c r="AL35" s="1030"/>
      <c r="AM35" s="1030"/>
      <c r="AN35" s="1030"/>
      <c r="AO35" s="1030"/>
      <c r="AP35" s="1030"/>
      <c r="AQ35" s="1030"/>
      <c r="AR35" s="1030"/>
      <c r="AS35" s="1030"/>
      <c r="AT35" s="1030"/>
      <c r="AU35" s="1030"/>
      <c r="AV35" s="1030"/>
      <c r="AW35" s="1030"/>
      <c r="AX35" s="1030"/>
      <c r="AY35" s="1030"/>
      <c r="AZ35" s="1030"/>
    </row>
    <row r="36" spans="1:52" ht="0.75" customHeight="1"/>
    <row r="37" spans="1:52">
      <c r="A37" s="132"/>
      <c r="B37" s="1031" t="s">
        <v>154</v>
      </c>
      <c r="C37" s="1032"/>
      <c r="D37" s="1032"/>
      <c r="E37" s="1032"/>
      <c r="F37" s="1033"/>
      <c r="G37" s="1031" t="s">
        <v>155</v>
      </c>
      <c r="H37" s="1032"/>
      <c r="I37" s="1032"/>
      <c r="J37" s="1032"/>
      <c r="K37" s="1032"/>
      <c r="L37" s="1032"/>
      <c r="M37" s="1032"/>
      <c r="N37" s="1033"/>
      <c r="O37" s="1031" t="s">
        <v>156</v>
      </c>
      <c r="P37" s="1032"/>
      <c r="Q37" s="1032"/>
      <c r="R37" s="1032"/>
      <c r="S37" s="1032"/>
      <c r="T37" s="1032"/>
      <c r="U37" s="1032"/>
      <c r="V37" s="1032"/>
      <c r="W37" s="1032"/>
      <c r="X37" s="1032"/>
      <c r="Y37" s="1032"/>
      <c r="Z37" s="1032"/>
      <c r="AA37" s="1032"/>
      <c r="AB37" s="1032"/>
      <c r="AC37" s="1032"/>
      <c r="AD37" s="1032"/>
      <c r="AE37" s="1032"/>
      <c r="AF37" s="1032"/>
      <c r="AG37" s="1032"/>
      <c r="AH37" s="1032"/>
      <c r="AI37" s="1032"/>
      <c r="AJ37" s="1032"/>
      <c r="AK37" s="1032"/>
      <c r="AL37" s="1032"/>
      <c r="AM37" s="1032"/>
      <c r="AN37" s="1032"/>
      <c r="AO37" s="1032"/>
      <c r="AP37" s="1032"/>
      <c r="AQ37" s="1032"/>
      <c r="AR37" s="1032"/>
      <c r="AS37" s="1032"/>
      <c r="AT37" s="1032"/>
      <c r="AU37" s="1032"/>
      <c r="AV37" s="1032"/>
      <c r="AW37" s="1032"/>
      <c r="AX37" s="1032"/>
      <c r="AY37" s="1032"/>
      <c r="AZ37" s="1033"/>
    </row>
    <row r="38" spans="1:52" ht="15.75" thickBot="1">
      <c r="B38" s="1028">
        <v>1</v>
      </c>
      <c r="C38" s="1026"/>
      <c r="D38" s="1026"/>
      <c r="E38" s="1026"/>
      <c r="F38" s="1027"/>
      <c r="G38" s="1034">
        <v>2</v>
      </c>
      <c r="H38" s="1035"/>
      <c r="I38" s="1035"/>
      <c r="J38" s="1035"/>
      <c r="K38" s="1035"/>
      <c r="L38" s="1035"/>
      <c r="M38" s="1035"/>
      <c r="N38" s="1036"/>
      <c r="O38" s="1028">
        <v>3</v>
      </c>
      <c r="P38" s="1026"/>
      <c r="Q38" s="1026"/>
      <c r="R38" s="1026"/>
      <c r="S38" s="1026"/>
      <c r="T38" s="1026"/>
      <c r="U38" s="1026"/>
      <c r="V38" s="1026"/>
      <c r="W38" s="1026"/>
      <c r="X38" s="1026"/>
      <c r="Y38" s="1026"/>
      <c r="Z38" s="1026"/>
      <c r="AA38" s="1026"/>
      <c r="AB38" s="1026"/>
      <c r="AC38" s="1026"/>
      <c r="AD38" s="1026"/>
      <c r="AE38" s="1026"/>
      <c r="AF38" s="1026"/>
      <c r="AG38" s="1026"/>
      <c r="AH38" s="1026"/>
      <c r="AI38" s="1026"/>
      <c r="AJ38" s="1026"/>
      <c r="AK38" s="1026"/>
      <c r="AL38" s="1026"/>
      <c r="AM38" s="1026"/>
      <c r="AN38" s="1026"/>
      <c r="AO38" s="1026"/>
      <c r="AP38" s="1026"/>
      <c r="AQ38" s="1026"/>
      <c r="AR38" s="1026"/>
      <c r="AS38" s="1026"/>
      <c r="AT38" s="1026"/>
      <c r="AU38" s="1026"/>
      <c r="AV38" s="1026"/>
      <c r="AW38" s="1026"/>
      <c r="AX38" s="1026"/>
      <c r="AY38" s="1026"/>
      <c r="AZ38" s="1027"/>
    </row>
    <row r="39" spans="1:52" ht="35.25" customHeight="1">
      <c r="B39" s="1020" t="s">
        <v>428</v>
      </c>
      <c r="C39" s="1021"/>
      <c r="D39" s="1021"/>
      <c r="E39" s="1021"/>
      <c r="F39" s="1022"/>
      <c r="G39" s="1037" t="s">
        <v>460</v>
      </c>
      <c r="H39" s="960"/>
      <c r="I39" s="960"/>
      <c r="J39" s="960"/>
      <c r="K39" s="960"/>
      <c r="L39" s="960"/>
      <c r="M39" s="960"/>
      <c r="N39" s="941"/>
      <c r="O39" s="1038" t="s">
        <v>459</v>
      </c>
      <c r="P39" s="1039"/>
      <c r="Q39" s="1039"/>
      <c r="R39" s="1039"/>
      <c r="S39" s="1039"/>
      <c r="T39" s="1039"/>
      <c r="U39" s="1039"/>
      <c r="V39" s="1039"/>
      <c r="W39" s="1039"/>
      <c r="X39" s="1039"/>
      <c r="Y39" s="1039"/>
      <c r="Z39" s="1039"/>
      <c r="AA39" s="1039"/>
      <c r="AB39" s="1039"/>
      <c r="AC39" s="1039"/>
      <c r="AD39" s="1039"/>
      <c r="AE39" s="1039"/>
      <c r="AF39" s="1039"/>
      <c r="AG39" s="1039"/>
      <c r="AH39" s="1039"/>
      <c r="AI39" s="1039"/>
      <c r="AJ39" s="1039"/>
      <c r="AK39" s="1039"/>
      <c r="AL39" s="1039"/>
      <c r="AM39" s="1039"/>
      <c r="AN39" s="1039"/>
      <c r="AO39" s="1039"/>
      <c r="AP39" s="1039"/>
      <c r="AQ39" s="1039"/>
      <c r="AR39" s="1039"/>
      <c r="AS39" s="1039"/>
      <c r="AT39" s="1039"/>
      <c r="AU39" s="1039"/>
      <c r="AV39" s="1039"/>
      <c r="AW39" s="1039"/>
      <c r="AX39" s="1039"/>
      <c r="AY39" s="1039"/>
      <c r="AZ39" s="1040"/>
    </row>
    <row r="40" spans="1:52" ht="15.75" thickBot="1">
      <c r="B40" s="1025"/>
      <c r="C40" s="1026"/>
      <c r="D40" s="1026"/>
      <c r="E40" s="1026"/>
      <c r="F40" s="1027"/>
      <c r="G40" s="1028"/>
      <c r="H40" s="1026"/>
      <c r="I40" s="1026"/>
      <c r="J40" s="1026"/>
      <c r="K40" s="1026"/>
      <c r="L40" s="1026"/>
      <c r="M40" s="1026"/>
      <c r="N40" s="1027"/>
      <c r="O40" s="1028"/>
      <c r="P40" s="1026"/>
      <c r="Q40" s="1026"/>
      <c r="R40" s="1026"/>
      <c r="S40" s="1026"/>
      <c r="T40" s="1026"/>
      <c r="U40" s="1026"/>
      <c r="V40" s="1026"/>
      <c r="W40" s="1026"/>
      <c r="X40" s="1026"/>
      <c r="Y40" s="1026"/>
      <c r="Z40" s="1026"/>
      <c r="AA40" s="1026"/>
      <c r="AB40" s="1026"/>
      <c r="AC40" s="1026"/>
      <c r="AD40" s="1026"/>
      <c r="AE40" s="1026"/>
      <c r="AF40" s="1026"/>
      <c r="AG40" s="1026"/>
      <c r="AH40" s="1026"/>
      <c r="AI40" s="1026"/>
      <c r="AJ40" s="1026"/>
      <c r="AK40" s="1026"/>
      <c r="AL40" s="1026"/>
      <c r="AM40" s="1026"/>
      <c r="AN40" s="1026"/>
      <c r="AO40" s="1026"/>
      <c r="AP40" s="1026"/>
      <c r="AQ40" s="1026"/>
      <c r="AR40" s="1026"/>
      <c r="AS40" s="1026"/>
      <c r="AT40" s="1026"/>
      <c r="AU40" s="1026"/>
      <c r="AV40" s="1026"/>
      <c r="AW40" s="1026"/>
      <c r="AX40" s="1026"/>
      <c r="AY40" s="1026"/>
      <c r="AZ40" s="1029"/>
    </row>
    <row r="41" spans="1:52" ht="8.25" customHeight="1"/>
    <row r="42" spans="1:52">
      <c r="A42" s="108"/>
      <c r="B42" s="995" t="s">
        <v>157</v>
      </c>
      <c r="C42" s="1019"/>
      <c r="D42" s="1019"/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  <c r="U42" s="1019"/>
      <c r="V42" s="1019"/>
      <c r="W42" s="1019"/>
      <c r="X42" s="1019"/>
      <c r="Y42" s="1019"/>
      <c r="Z42" s="1019"/>
      <c r="AA42" s="1019"/>
      <c r="AB42" s="1019"/>
      <c r="AC42" s="1019"/>
      <c r="AD42" s="1019"/>
      <c r="AE42" s="1019"/>
      <c r="AF42" s="1019"/>
      <c r="AG42" s="1019"/>
      <c r="AH42" s="1019"/>
      <c r="AI42" s="1019"/>
      <c r="AJ42" s="1019"/>
      <c r="AK42" s="1019"/>
      <c r="AL42" s="1019"/>
      <c r="AM42" s="1019"/>
      <c r="AN42" s="1019"/>
      <c r="AO42" s="1019"/>
      <c r="AP42" s="1019"/>
      <c r="AQ42" s="1019"/>
      <c r="AR42" s="1019"/>
      <c r="AS42" s="1019"/>
      <c r="AT42" s="1019"/>
      <c r="AU42" s="1019"/>
      <c r="AV42" s="1019"/>
      <c r="AW42" s="1019"/>
      <c r="AX42" s="1019"/>
      <c r="AY42" s="1019"/>
      <c r="AZ42" s="1019"/>
    </row>
    <row r="43" spans="1:52" ht="4.5" customHeight="1">
      <c r="A43" s="10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</row>
    <row r="44" spans="1:52">
      <c r="A44" s="110"/>
      <c r="B44" s="948" t="s">
        <v>149</v>
      </c>
      <c r="C44" s="948"/>
      <c r="D44" s="948"/>
      <c r="E44" s="948"/>
      <c r="F44" s="948"/>
      <c r="G44" s="948"/>
      <c r="H44" s="948"/>
      <c r="I44" s="948"/>
      <c r="J44" s="948"/>
      <c r="K44" s="948"/>
      <c r="L44" s="948"/>
      <c r="M44" s="948"/>
      <c r="N44" s="948"/>
      <c r="O44" s="934" t="s">
        <v>1</v>
      </c>
      <c r="P44" s="935"/>
      <c r="Q44" s="951" t="s">
        <v>150</v>
      </c>
      <c r="R44" s="952"/>
      <c r="S44" s="952"/>
      <c r="T44" s="952"/>
      <c r="U44" s="952"/>
      <c r="V44" s="952"/>
      <c r="W44" s="952"/>
      <c r="X44" s="952"/>
      <c r="Y44" s="952"/>
      <c r="Z44" s="952"/>
      <c r="AA44" s="952"/>
      <c r="AB44" s="953"/>
      <c r="AC44" s="951" t="s">
        <v>151</v>
      </c>
      <c r="AD44" s="952"/>
      <c r="AE44" s="952"/>
      <c r="AF44" s="952"/>
      <c r="AG44" s="952"/>
      <c r="AH44" s="952"/>
      <c r="AI44" s="952"/>
      <c r="AJ44" s="952"/>
      <c r="AK44" s="952"/>
      <c r="AL44" s="952"/>
      <c r="AM44" s="952"/>
      <c r="AN44" s="953"/>
      <c r="AO44" s="951" t="s">
        <v>152</v>
      </c>
      <c r="AP44" s="952"/>
      <c r="AQ44" s="952"/>
      <c r="AR44" s="952"/>
      <c r="AS44" s="952"/>
      <c r="AT44" s="952"/>
      <c r="AU44" s="952"/>
      <c r="AV44" s="952"/>
      <c r="AW44" s="952"/>
      <c r="AX44" s="952"/>
      <c r="AY44" s="952"/>
      <c r="AZ44" s="953"/>
    </row>
    <row r="45" spans="1:52" ht="57" customHeight="1">
      <c r="A45" s="110"/>
      <c r="B45" s="948"/>
      <c r="C45" s="948"/>
      <c r="D45" s="948"/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9"/>
      <c r="P45" s="950"/>
      <c r="Q45" s="942" t="s">
        <v>254</v>
      </c>
      <c r="R45" s="943"/>
      <c r="S45" s="943"/>
      <c r="T45" s="944"/>
      <c r="U45" s="942" t="s">
        <v>255</v>
      </c>
      <c r="V45" s="943"/>
      <c r="W45" s="943"/>
      <c r="X45" s="944"/>
      <c r="Y45" s="942" t="s">
        <v>256</v>
      </c>
      <c r="Z45" s="943"/>
      <c r="AA45" s="943"/>
      <c r="AB45" s="944"/>
      <c r="AC45" s="942" t="s">
        <v>254</v>
      </c>
      <c r="AD45" s="943"/>
      <c r="AE45" s="943"/>
      <c r="AF45" s="944"/>
      <c r="AG45" s="942" t="s">
        <v>255</v>
      </c>
      <c r="AH45" s="943"/>
      <c r="AI45" s="943"/>
      <c r="AJ45" s="944"/>
      <c r="AK45" s="942" t="s">
        <v>256</v>
      </c>
      <c r="AL45" s="943"/>
      <c r="AM45" s="943"/>
      <c r="AN45" s="944"/>
      <c r="AO45" s="942" t="s">
        <v>254</v>
      </c>
      <c r="AP45" s="943"/>
      <c r="AQ45" s="943"/>
      <c r="AR45" s="944"/>
      <c r="AS45" s="942" t="s">
        <v>255</v>
      </c>
      <c r="AT45" s="943"/>
      <c r="AU45" s="943"/>
      <c r="AV45" s="944"/>
      <c r="AW45" s="942" t="s">
        <v>256</v>
      </c>
      <c r="AX45" s="943"/>
      <c r="AY45" s="943"/>
      <c r="AZ45" s="944"/>
    </row>
    <row r="46" spans="1:52" ht="15.75" thickBot="1">
      <c r="A46" s="110"/>
      <c r="B46" s="945">
        <v>1</v>
      </c>
      <c r="C46" s="945"/>
      <c r="D46" s="945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6">
        <v>2</v>
      </c>
      <c r="P46" s="947"/>
      <c r="Q46" s="933">
        <v>3</v>
      </c>
      <c r="R46" s="934"/>
      <c r="S46" s="934"/>
      <c r="T46" s="935"/>
      <c r="U46" s="933">
        <v>4</v>
      </c>
      <c r="V46" s="934"/>
      <c r="W46" s="934"/>
      <c r="X46" s="935"/>
      <c r="Y46" s="933">
        <v>5</v>
      </c>
      <c r="Z46" s="934"/>
      <c r="AA46" s="934"/>
      <c r="AB46" s="935"/>
      <c r="AC46" s="933">
        <v>6</v>
      </c>
      <c r="AD46" s="934"/>
      <c r="AE46" s="934"/>
      <c r="AF46" s="935"/>
      <c r="AG46" s="933">
        <v>7</v>
      </c>
      <c r="AH46" s="934"/>
      <c r="AI46" s="934"/>
      <c r="AJ46" s="935"/>
      <c r="AK46" s="933">
        <v>8</v>
      </c>
      <c r="AL46" s="934"/>
      <c r="AM46" s="934"/>
      <c r="AN46" s="935"/>
      <c r="AO46" s="936">
        <v>9</v>
      </c>
      <c r="AP46" s="937"/>
      <c r="AQ46" s="937"/>
      <c r="AR46" s="938"/>
      <c r="AS46" s="936">
        <v>10</v>
      </c>
      <c r="AT46" s="937"/>
      <c r="AU46" s="937"/>
      <c r="AV46" s="938"/>
      <c r="AW46" s="936">
        <v>11</v>
      </c>
      <c r="AX46" s="937"/>
      <c r="AY46" s="937"/>
      <c r="AZ46" s="938"/>
    </row>
    <row r="47" spans="1:52">
      <c r="A47" s="110"/>
      <c r="B47" s="449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939"/>
      <c r="O47" s="940" t="s">
        <v>10</v>
      </c>
      <c r="P47" s="941"/>
      <c r="Q47" s="927"/>
      <c r="R47" s="928"/>
      <c r="S47" s="928"/>
      <c r="T47" s="929"/>
      <c r="U47" s="927"/>
      <c r="V47" s="928"/>
      <c r="W47" s="928"/>
      <c r="X47" s="929"/>
      <c r="Y47" s="927"/>
      <c r="Z47" s="928"/>
      <c r="AA47" s="928"/>
      <c r="AB47" s="929"/>
      <c r="AC47" s="927"/>
      <c r="AD47" s="928"/>
      <c r="AE47" s="928"/>
      <c r="AF47" s="929"/>
      <c r="AG47" s="927"/>
      <c r="AH47" s="928"/>
      <c r="AI47" s="928"/>
      <c r="AJ47" s="929"/>
      <c r="AK47" s="927"/>
      <c r="AL47" s="928"/>
      <c r="AM47" s="928"/>
      <c r="AN47" s="929"/>
      <c r="AO47" s="927"/>
      <c r="AP47" s="928"/>
      <c r="AQ47" s="928"/>
      <c r="AR47" s="929"/>
      <c r="AS47" s="927"/>
      <c r="AT47" s="928"/>
      <c r="AU47" s="928"/>
      <c r="AV47" s="929"/>
      <c r="AW47" s="930"/>
      <c r="AX47" s="931"/>
      <c r="AY47" s="931"/>
      <c r="AZ47" s="932"/>
    </row>
    <row r="48" spans="1:52">
      <c r="A48" s="110"/>
      <c r="B48" s="945"/>
      <c r="C48" s="945"/>
      <c r="D48" s="945"/>
      <c r="E48" s="945"/>
      <c r="F48" s="945"/>
      <c r="G48" s="945"/>
      <c r="H48" s="945"/>
      <c r="I48" s="945"/>
      <c r="J48" s="945"/>
      <c r="K48" s="945"/>
      <c r="L48" s="945"/>
      <c r="M48" s="945"/>
      <c r="N48" s="1001"/>
      <c r="O48" s="925" t="s">
        <v>12</v>
      </c>
      <c r="P48" s="926"/>
      <c r="Q48" s="919"/>
      <c r="R48" s="920"/>
      <c r="S48" s="920"/>
      <c r="T48" s="921"/>
      <c r="U48" s="919"/>
      <c r="V48" s="920"/>
      <c r="W48" s="920"/>
      <c r="X48" s="921"/>
      <c r="Y48" s="919"/>
      <c r="Z48" s="920"/>
      <c r="AA48" s="920"/>
      <c r="AB48" s="921"/>
      <c r="AC48" s="919"/>
      <c r="AD48" s="920"/>
      <c r="AE48" s="920"/>
      <c r="AF48" s="921"/>
      <c r="AG48" s="919"/>
      <c r="AH48" s="920"/>
      <c r="AI48" s="920"/>
      <c r="AJ48" s="921"/>
      <c r="AK48" s="919"/>
      <c r="AL48" s="920"/>
      <c r="AM48" s="920"/>
      <c r="AN48" s="921"/>
      <c r="AO48" s="919"/>
      <c r="AP48" s="920"/>
      <c r="AQ48" s="920"/>
      <c r="AR48" s="921"/>
      <c r="AS48" s="919"/>
      <c r="AT48" s="920"/>
      <c r="AU48" s="920"/>
      <c r="AV48" s="921"/>
      <c r="AW48" s="951"/>
      <c r="AX48" s="952"/>
      <c r="AY48" s="952"/>
      <c r="AZ48" s="957"/>
    </row>
    <row r="49" spans="1:52">
      <c r="A49" s="110"/>
      <c r="B49" s="945"/>
      <c r="C49" s="945"/>
      <c r="D49" s="945"/>
      <c r="E49" s="945"/>
      <c r="F49" s="945"/>
      <c r="G49" s="945"/>
      <c r="H49" s="945"/>
      <c r="I49" s="945"/>
      <c r="J49" s="945"/>
      <c r="K49" s="945"/>
      <c r="L49" s="945"/>
      <c r="M49" s="945"/>
      <c r="N49" s="1001"/>
      <c r="O49" s="925" t="s">
        <v>134</v>
      </c>
      <c r="P49" s="926"/>
      <c r="Q49" s="919"/>
      <c r="R49" s="920"/>
      <c r="S49" s="920"/>
      <c r="T49" s="921"/>
      <c r="U49" s="919"/>
      <c r="V49" s="920"/>
      <c r="W49" s="920"/>
      <c r="X49" s="921"/>
      <c r="Y49" s="919"/>
      <c r="Z49" s="920"/>
      <c r="AA49" s="920"/>
      <c r="AB49" s="921"/>
      <c r="AC49" s="919"/>
      <c r="AD49" s="920"/>
      <c r="AE49" s="920"/>
      <c r="AF49" s="921"/>
      <c r="AG49" s="919"/>
      <c r="AH49" s="920"/>
      <c r="AI49" s="920"/>
      <c r="AJ49" s="921"/>
      <c r="AK49" s="919"/>
      <c r="AL49" s="920"/>
      <c r="AM49" s="920"/>
      <c r="AN49" s="921"/>
      <c r="AO49" s="919"/>
      <c r="AP49" s="920"/>
      <c r="AQ49" s="920"/>
      <c r="AR49" s="921"/>
      <c r="AS49" s="919"/>
      <c r="AT49" s="920"/>
      <c r="AU49" s="920"/>
      <c r="AV49" s="921"/>
      <c r="AW49" s="951"/>
      <c r="AX49" s="952"/>
      <c r="AY49" s="952"/>
      <c r="AZ49" s="957"/>
    </row>
    <row r="50" spans="1:52" ht="15.75" thickBot="1">
      <c r="A50" s="110"/>
      <c r="B50" s="915" t="s">
        <v>133</v>
      </c>
      <c r="C50" s="916"/>
      <c r="D50" s="916"/>
      <c r="E50" s="916"/>
      <c r="F50" s="916"/>
      <c r="G50" s="916"/>
      <c r="H50" s="916"/>
      <c r="I50" s="916"/>
      <c r="J50" s="916"/>
      <c r="K50" s="916"/>
      <c r="L50" s="916"/>
      <c r="M50" s="916"/>
      <c r="N50" s="916"/>
      <c r="O50" s="917">
        <v>9000</v>
      </c>
      <c r="P50" s="918"/>
      <c r="Q50" s="913" t="s">
        <v>9</v>
      </c>
      <c r="R50" s="913"/>
      <c r="S50" s="913"/>
      <c r="T50" s="913"/>
      <c r="U50" s="913" t="s">
        <v>9</v>
      </c>
      <c r="V50" s="913"/>
      <c r="W50" s="913"/>
      <c r="X50" s="913"/>
      <c r="Y50" s="913" t="s">
        <v>9</v>
      </c>
      <c r="Z50" s="913"/>
      <c r="AA50" s="913"/>
      <c r="AB50" s="913"/>
      <c r="AC50" s="913" t="s">
        <v>9</v>
      </c>
      <c r="AD50" s="913"/>
      <c r="AE50" s="913"/>
      <c r="AF50" s="913"/>
      <c r="AG50" s="913" t="s">
        <v>9</v>
      </c>
      <c r="AH50" s="913"/>
      <c r="AI50" s="913"/>
      <c r="AJ50" s="913"/>
      <c r="AK50" s="913" t="s">
        <v>9</v>
      </c>
      <c r="AL50" s="913"/>
      <c r="AM50" s="913"/>
      <c r="AN50" s="913"/>
      <c r="AO50" s="913"/>
      <c r="AP50" s="913"/>
      <c r="AQ50" s="913"/>
      <c r="AR50" s="913"/>
      <c r="AS50" s="913"/>
      <c r="AT50" s="913"/>
      <c r="AU50" s="913"/>
      <c r="AV50" s="913"/>
      <c r="AW50" s="913"/>
      <c r="AX50" s="913"/>
      <c r="AY50" s="913"/>
      <c r="AZ50" s="956"/>
    </row>
    <row r="51" spans="1:52">
      <c r="A51" s="108"/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</row>
    <row r="52" spans="1:52">
      <c r="B52" s="1030" t="s">
        <v>153</v>
      </c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1030"/>
      <c r="AA52" s="1030"/>
      <c r="AB52" s="1030"/>
      <c r="AC52" s="1030"/>
      <c r="AD52" s="1030"/>
      <c r="AE52" s="1030"/>
      <c r="AF52" s="1030"/>
      <c r="AG52" s="1030"/>
      <c r="AH52" s="1030"/>
      <c r="AI52" s="1030"/>
      <c r="AJ52" s="1030"/>
      <c r="AK52" s="1030"/>
      <c r="AL52" s="1030"/>
      <c r="AM52" s="1030"/>
      <c r="AN52" s="1030"/>
      <c r="AO52" s="1030"/>
      <c r="AP52" s="1030"/>
      <c r="AQ52" s="1030"/>
      <c r="AR52" s="1030"/>
      <c r="AS52" s="1030"/>
      <c r="AT52" s="1030"/>
      <c r="AU52" s="1030"/>
      <c r="AV52" s="1030"/>
      <c r="AW52" s="1030"/>
      <c r="AX52" s="1030"/>
      <c r="AY52" s="1030"/>
      <c r="AZ52" s="1030"/>
    </row>
    <row r="53" spans="1:52" ht="6" customHeight="1"/>
    <row r="54" spans="1:52">
      <c r="A54" s="132"/>
      <c r="B54" s="1031" t="s">
        <v>154</v>
      </c>
      <c r="C54" s="1032"/>
      <c r="D54" s="1032"/>
      <c r="E54" s="1032"/>
      <c r="F54" s="1033"/>
      <c r="G54" s="1031" t="s">
        <v>155</v>
      </c>
      <c r="H54" s="1032"/>
      <c r="I54" s="1032"/>
      <c r="J54" s="1032"/>
      <c r="K54" s="1032"/>
      <c r="L54" s="1032"/>
      <c r="M54" s="1032"/>
      <c r="N54" s="1033"/>
      <c r="O54" s="1031" t="s">
        <v>156</v>
      </c>
      <c r="P54" s="1032"/>
      <c r="Q54" s="1032"/>
      <c r="R54" s="1032"/>
      <c r="S54" s="1032"/>
      <c r="T54" s="1032"/>
      <c r="U54" s="1032"/>
      <c r="V54" s="1032"/>
      <c r="W54" s="1032"/>
      <c r="X54" s="1032"/>
      <c r="Y54" s="1032"/>
      <c r="Z54" s="1032"/>
      <c r="AA54" s="1032"/>
      <c r="AB54" s="1032"/>
      <c r="AC54" s="1032"/>
      <c r="AD54" s="1032"/>
      <c r="AE54" s="1032"/>
      <c r="AF54" s="1032"/>
      <c r="AG54" s="1032"/>
      <c r="AH54" s="1032"/>
      <c r="AI54" s="1032"/>
      <c r="AJ54" s="1032"/>
      <c r="AK54" s="1032"/>
      <c r="AL54" s="1032"/>
      <c r="AM54" s="1032"/>
      <c r="AN54" s="1032"/>
      <c r="AO54" s="1032"/>
      <c r="AP54" s="1032"/>
      <c r="AQ54" s="1032"/>
      <c r="AR54" s="1032"/>
      <c r="AS54" s="1032"/>
      <c r="AT54" s="1032"/>
      <c r="AU54" s="1032"/>
      <c r="AV54" s="1032"/>
      <c r="AW54" s="1032"/>
      <c r="AX54" s="1032"/>
      <c r="AY54" s="1032"/>
      <c r="AZ54" s="1033"/>
    </row>
    <row r="55" spans="1:52" ht="15.75" thickBot="1">
      <c r="B55" s="1028">
        <v>1</v>
      </c>
      <c r="C55" s="1026"/>
      <c r="D55" s="1026"/>
      <c r="E55" s="1026"/>
      <c r="F55" s="1027"/>
      <c r="G55" s="1034">
        <v>2</v>
      </c>
      <c r="H55" s="1035"/>
      <c r="I55" s="1035"/>
      <c r="J55" s="1035"/>
      <c r="K55" s="1035"/>
      <c r="L55" s="1035"/>
      <c r="M55" s="1035"/>
      <c r="N55" s="1036"/>
      <c r="O55" s="1028">
        <v>3</v>
      </c>
      <c r="P55" s="1026"/>
      <c r="Q55" s="1026"/>
      <c r="R55" s="1026"/>
      <c r="S55" s="1026"/>
      <c r="T55" s="1026"/>
      <c r="U55" s="1026"/>
      <c r="V55" s="1026"/>
      <c r="W55" s="1026"/>
      <c r="X55" s="1026"/>
      <c r="Y55" s="1026"/>
      <c r="Z55" s="1026"/>
      <c r="AA55" s="1026"/>
      <c r="AB55" s="1026"/>
      <c r="AC55" s="1026"/>
      <c r="AD55" s="1026"/>
      <c r="AE55" s="1026"/>
      <c r="AF55" s="1026"/>
      <c r="AG55" s="1026"/>
      <c r="AH55" s="1026"/>
      <c r="AI55" s="1026"/>
      <c r="AJ55" s="1026"/>
      <c r="AK55" s="1026"/>
      <c r="AL55" s="1026"/>
      <c r="AM55" s="1026"/>
      <c r="AN55" s="1026"/>
      <c r="AO55" s="1026"/>
      <c r="AP55" s="1026"/>
      <c r="AQ55" s="1026"/>
      <c r="AR55" s="1026"/>
      <c r="AS55" s="1026"/>
      <c r="AT55" s="1026"/>
      <c r="AU55" s="1026"/>
      <c r="AV55" s="1026"/>
      <c r="AW55" s="1026"/>
      <c r="AX55" s="1026"/>
      <c r="AY55" s="1026"/>
      <c r="AZ55" s="1027"/>
    </row>
    <row r="56" spans="1:52">
      <c r="B56" s="1020"/>
      <c r="C56" s="1021"/>
      <c r="D56" s="1021"/>
      <c r="E56" s="1021"/>
      <c r="F56" s="1022"/>
      <c r="G56" s="1023"/>
      <c r="H56" s="1021"/>
      <c r="I56" s="1021"/>
      <c r="J56" s="1021"/>
      <c r="K56" s="1021"/>
      <c r="L56" s="1021"/>
      <c r="M56" s="1021"/>
      <c r="N56" s="1022"/>
      <c r="O56" s="1023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1"/>
      <c r="AI56" s="1021"/>
      <c r="AJ56" s="1021"/>
      <c r="AK56" s="1021"/>
      <c r="AL56" s="1021"/>
      <c r="AM56" s="1021"/>
      <c r="AN56" s="1021"/>
      <c r="AO56" s="1021"/>
      <c r="AP56" s="1021"/>
      <c r="AQ56" s="1021"/>
      <c r="AR56" s="1021"/>
      <c r="AS56" s="1021"/>
      <c r="AT56" s="1021"/>
      <c r="AU56" s="1021"/>
      <c r="AV56" s="1021"/>
      <c r="AW56" s="1021"/>
      <c r="AX56" s="1021"/>
      <c r="AY56" s="1021"/>
      <c r="AZ56" s="1024"/>
    </row>
    <row r="57" spans="1:52" ht="15.75" thickBot="1">
      <c r="B57" s="1025"/>
      <c r="C57" s="1026"/>
      <c r="D57" s="1026"/>
      <c r="E57" s="1026"/>
      <c r="F57" s="1027"/>
      <c r="G57" s="1028"/>
      <c r="H57" s="1026"/>
      <c r="I57" s="1026"/>
      <c r="J57" s="1026"/>
      <c r="K57" s="1026"/>
      <c r="L57" s="1026"/>
      <c r="M57" s="1026"/>
      <c r="N57" s="1027"/>
      <c r="O57" s="1028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026"/>
      <c r="AC57" s="1026"/>
      <c r="AD57" s="1026"/>
      <c r="AE57" s="1026"/>
      <c r="AF57" s="1026"/>
      <c r="AG57" s="1026"/>
      <c r="AH57" s="1026"/>
      <c r="AI57" s="1026"/>
      <c r="AJ57" s="1026"/>
      <c r="AK57" s="1026"/>
      <c r="AL57" s="1026"/>
      <c r="AM57" s="1026"/>
      <c r="AN57" s="1026"/>
      <c r="AO57" s="1026"/>
      <c r="AP57" s="1026"/>
      <c r="AQ57" s="1026"/>
      <c r="AR57" s="1026"/>
      <c r="AS57" s="1026"/>
      <c r="AT57" s="1026"/>
      <c r="AU57" s="1026"/>
      <c r="AV57" s="1026"/>
      <c r="AW57" s="1026"/>
      <c r="AX57" s="1026"/>
      <c r="AY57" s="1026"/>
      <c r="AZ57" s="1029"/>
    </row>
    <row r="59" spans="1:52">
      <c r="A59" s="108"/>
      <c r="B59" s="995" t="s">
        <v>270</v>
      </c>
      <c r="C59" s="1019"/>
      <c r="D59" s="1019"/>
      <c r="E59" s="1019"/>
      <c r="F59" s="1019"/>
      <c r="G59" s="1019"/>
      <c r="H59" s="1019"/>
      <c r="I59" s="1019"/>
      <c r="J59" s="1019"/>
      <c r="K59" s="1019"/>
      <c r="L59" s="1019"/>
      <c r="M59" s="1019"/>
      <c r="N59" s="1019"/>
      <c r="O59" s="1019"/>
      <c r="P59" s="1019"/>
      <c r="Q59" s="1019"/>
      <c r="R59" s="1019"/>
      <c r="S59" s="1019"/>
      <c r="T59" s="1019"/>
      <c r="U59" s="1019"/>
      <c r="V59" s="1019"/>
      <c r="W59" s="1019"/>
      <c r="X59" s="1019"/>
      <c r="Y59" s="1019"/>
      <c r="Z59" s="1019"/>
      <c r="AA59" s="1019"/>
      <c r="AB59" s="1019"/>
      <c r="AC59" s="1019"/>
      <c r="AD59" s="1019"/>
      <c r="AE59" s="1019"/>
      <c r="AF59" s="1019"/>
      <c r="AG59" s="1019"/>
      <c r="AH59" s="1019"/>
      <c r="AI59" s="1019"/>
      <c r="AJ59" s="1019"/>
      <c r="AK59" s="1019"/>
      <c r="AL59" s="1019"/>
      <c r="AM59" s="1019"/>
      <c r="AN59" s="1019"/>
      <c r="AO59" s="1019"/>
      <c r="AP59" s="1019"/>
      <c r="AQ59" s="1019"/>
      <c r="AR59" s="1019"/>
      <c r="AS59" s="1019"/>
      <c r="AT59" s="1019"/>
      <c r="AU59" s="1019"/>
      <c r="AV59" s="1019"/>
      <c r="AW59" s="1019"/>
      <c r="AX59" s="1019"/>
      <c r="AY59" s="1019"/>
      <c r="AZ59" s="1019"/>
    </row>
    <row r="60" spans="1:52" ht="4.5" customHeight="1">
      <c r="A60" s="103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</row>
    <row r="61" spans="1:52">
      <c r="A61" s="110"/>
      <c r="B61" s="933" t="s">
        <v>0</v>
      </c>
      <c r="C61" s="934"/>
      <c r="D61" s="934"/>
      <c r="E61" s="934"/>
      <c r="F61" s="934"/>
      <c r="G61" s="934"/>
      <c r="H61" s="934"/>
      <c r="I61" s="934"/>
      <c r="J61" s="934"/>
      <c r="K61" s="934"/>
      <c r="L61" s="934"/>
      <c r="M61" s="934"/>
      <c r="N61" s="934"/>
      <c r="O61" s="934"/>
      <c r="P61" s="934"/>
      <c r="Q61" s="934"/>
      <c r="R61" s="934"/>
      <c r="S61" s="934"/>
      <c r="T61" s="934"/>
      <c r="U61" s="934"/>
      <c r="V61" s="934"/>
      <c r="W61" s="934"/>
      <c r="X61" s="934"/>
      <c r="Y61" s="935"/>
      <c r="Z61" s="933" t="s">
        <v>107</v>
      </c>
      <c r="AA61" s="934"/>
      <c r="AB61" s="935"/>
      <c r="AC61" s="951" t="s">
        <v>108</v>
      </c>
      <c r="AD61" s="952"/>
      <c r="AE61" s="952"/>
      <c r="AF61" s="952"/>
      <c r="AG61" s="952"/>
      <c r="AH61" s="952"/>
      <c r="AI61" s="952"/>
      <c r="AJ61" s="952"/>
      <c r="AK61" s="952"/>
      <c r="AL61" s="952"/>
      <c r="AM61" s="952"/>
      <c r="AN61" s="952"/>
      <c r="AO61" s="952"/>
      <c r="AP61" s="952"/>
      <c r="AQ61" s="952"/>
      <c r="AR61" s="952"/>
      <c r="AS61" s="952"/>
      <c r="AT61" s="952"/>
      <c r="AU61" s="952"/>
      <c r="AV61" s="952"/>
      <c r="AW61" s="952"/>
      <c r="AX61" s="952"/>
      <c r="AY61" s="952"/>
      <c r="AZ61" s="953"/>
    </row>
    <row r="62" spans="1:52" ht="27" customHeight="1">
      <c r="A62" s="110"/>
      <c r="B62" s="992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9"/>
      <c r="X62" s="949"/>
      <c r="Y62" s="950"/>
      <c r="Z62" s="992"/>
      <c r="AA62" s="949"/>
      <c r="AB62" s="950"/>
      <c r="AC62" s="942" t="s">
        <v>254</v>
      </c>
      <c r="AD62" s="943"/>
      <c r="AE62" s="943"/>
      <c r="AF62" s="943"/>
      <c r="AG62" s="943"/>
      <c r="AH62" s="943"/>
      <c r="AI62" s="943"/>
      <c r="AJ62" s="944"/>
      <c r="AK62" s="942" t="s">
        <v>259</v>
      </c>
      <c r="AL62" s="943"/>
      <c r="AM62" s="943"/>
      <c r="AN62" s="943"/>
      <c r="AO62" s="943"/>
      <c r="AP62" s="943"/>
      <c r="AQ62" s="943"/>
      <c r="AR62" s="944"/>
      <c r="AS62" s="942" t="s">
        <v>260</v>
      </c>
      <c r="AT62" s="943"/>
      <c r="AU62" s="943"/>
      <c r="AV62" s="943"/>
      <c r="AW62" s="943"/>
      <c r="AX62" s="943"/>
      <c r="AY62" s="943"/>
      <c r="AZ62" s="944"/>
    </row>
    <row r="63" spans="1:52" ht="15.75" thickBot="1">
      <c r="A63" s="111"/>
      <c r="B63" s="1001">
        <v>1</v>
      </c>
      <c r="C63" s="1013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5"/>
      <c r="Z63" s="1016">
        <v>2</v>
      </c>
      <c r="AA63" s="1017"/>
      <c r="AB63" s="1018"/>
      <c r="AC63" s="936">
        <v>3</v>
      </c>
      <c r="AD63" s="937"/>
      <c r="AE63" s="937"/>
      <c r="AF63" s="937"/>
      <c r="AG63" s="937"/>
      <c r="AH63" s="937"/>
      <c r="AI63" s="937"/>
      <c r="AJ63" s="938"/>
      <c r="AK63" s="936">
        <v>4</v>
      </c>
      <c r="AL63" s="937"/>
      <c r="AM63" s="937"/>
      <c r="AN63" s="937"/>
      <c r="AO63" s="937"/>
      <c r="AP63" s="937"/>
      <c r="AQ63" s="937"/>
      <c r="AR63" s="938"/>
      <c r="AS63" s="936">
        <v>5</v>
      </c>
      <c r="AT63" s="937"/>
      <c r="AU63" s="937"/>
      <c r="AV63" s="937"/>
      <c r="AW63" s="937"/>
      <c r="AX63" s="937"/>
      <c r="AY63" s="937"/>
      <c r="AZ63" s="938"/>
    </row>
    <row r="64" spans="1:52">
      <c r="A64" s="110"/>
      <c r="B64" s="1001"/>
      <c r="C64" s="1013"/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4"/>
      <c r="Z64" s="940" t="s">
        <v>10</v>
      </c>
      <c r="AA64" s="960"/>
      <c r="AB64" s="941"/>
      <c r="AC64" s="930"/>
      <c r="AD64" s="931"/>
      <c r="AE64" s="931"/>
      <c r="AF64" s="931"/>
      <c r="AG64" s="931"/>
      <c r="AH64" s="931"/>
      <c r="AI64" s="931"/>
      <c r="AJ64" s="984"/>
      <c r="AK64" s="930"/>
      <c r="AL64" s="931"/>
      <c r="AM64" s="931"/>
      <c r="AN64" s="931"/>
      <c r="AO64" s="931"/>
      <c r="AP64" s="931"/>
      <c r="AQ64" s="931"/>
      <c r="AR64" s="984"/>
      <c r="AS64" s="930"/>
      <c r="AT64" s="931"/>
      <c r="AU64" s="931"/>
      <c r="AV64" s="931"/>
      <c r="AW64" s="931"/>
      <c r="AX64" s="931"/>
      <c r="AY64" s="931"/>
      <c r="AZ64" s="932"/>
    </row>
    <row r="65" spans="1:52" ht="15.75" thickBot="1">
      <c r="A65" s="110"/>
      <c r="B65" s="915" t="s">
        <v>133</v>
      </c>
      <c r="C65" s="915"/>
      <c r="D65" s="915"/>
      <c r="E65" s="915"/>
      <c r="F65" s="915"/>
      <c r="G65" s="915"/>
      <c r="H65" s="915"/>
      <c r="I65" s="915"/>
      <c r="J65" s="915"/>
      <c r="K65" s="915"/>
      <c r="L65" s="915"/>
      <c r="M65" s="915"/>
      <c r="N65" s="915"/>
      <c r="O65" s="915"/>
      <c r="P65" s="915"/>
      <c r="Q65" s="915"/>
      <c r="R65" s="915"/>
      <c r="S65" s="915"/>
      <c r="T65" s="915"/>
      <c r="U65" s="915"/>
      <c r="V65" s="915"/>
      <c r="W65" s="915"/>
      <c r="X65" s="915"/>
      <c r="Y65" s="1008"/>
      <c r="Z65" s="1009">
        <v>9000</v>
      </c>
      <c r="AA65" s="1010"/>
      <c r="AB65" s="1011"/>
      <c r="AC65" s="936"/>
      <c r="AD65" s="937"/>
      <c r="AE65" s="937"/>
      <c r="AF65" s="937"/>
      <c r="AG65" s="937"/>
      <c r="AH65" s="937"/>
      <c r="AI65" s="937"/>
      <c r="AJ65" s="938"/>
      <c r="AK65" s="936"/>
      <c r="AL65" s="937"/>
      <c r="AM65" s="937"/>
      <c r="AN65" s="937"/>
      <c r="AO65" s="937"/>
      <c r="AP65" s="937"/>
      <c r="AQ65" s="937"/>
      <c r="AR65" s="938"/>
      <c r="AS65" s="936"/>
      <c r="AT65" s="937"/>
      <c r="AU65" s="937"/>
      <c r="AV65" s="937"/>
      <c r="AW65" s="937"/>
      <c r="AX65" s="937"/>
      <c r="AY65" s="937"/>
      <c r="AZ65" s="1012"/>
    </row>
    <row r="67" spans="1:52">
      <c r="A67" s="108"/>
      <c r="B67" s="954" t="s">
        <v>271</v>
      </c>
      <c r="C67" s="955"/>
      <c r="D67" s="955"/>
      <c r="E67" s="955"/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5"/>
      <c r="X67" s="955"/>
      <c r="Y67" s="955"/>
      <c r="Z67" s="955"/>
      <c r="AA67" s="955"/>
      <c r="AB67" s="955"/>
      <c r="AC67" s="955"/>
      <c r="AD67" s="955"/>
      <c r="AE67" s="955"/>
      <c r="AF67" s="955"/>
      <c r="AG67" s="955"/>
      <c r="AH67" s="955"/>
      <c r="AI67" s="955"/>
      <c r="AJ67" s="955"/>
      <c r="AK67" s="955"/>
      <c r="AL67" s="955"/>
      <c r="AM67" s="955"/>
      <c r="AN67" s="955"/>
      <c r="AO67" s="955"/>
      <c r="AP67" s="955"/>
      <c r="AQ67" s="955"/>
      <c r="AR67" s="955"/>
      <c r="AS67" s="955"/>
      <c r="AT67" s="955"/>
      <c r="AU67" s="955"/>
      <c r="AV67" s="955"/>
      <c r="AW67" s="955"/>
      <c r="AX67" s="955"/>
      <c r="AY67" s="955"/>
      <c r="AZ67" s="955"/>
    </row>
    <row r="68" spans="1:52" ht="3" customHeight="1">
      <c r="A68" s="103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</row>
    <row r="69" spans="1:52">
      <c r="A69" s="110"/>
      <c r="B69" s="933" t="s">
        <v>0</v>
      </c>
      <c r="C69" s="934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5"/>
      <c r="Z69" s="933" t="s">
        <v>107</v>
      </c>
      <c r="AA69" s="934"/>
      <c r="AB69" s="935"/>
      <c r="AC69" s="951" t="s">
        <v>108</v>
      </c>
      <c r="AD69" s="952"/>
      <c r="AE69" s="952"/>
      <c r="AF69" s="952"/>
      <c r="AG69" s="952"/>
      <c r="AH69" s="952"/>
      <c r="AI69" s="952"/>
      <c r="AJ69" s="952"/>
      <c r="AK69" s="952"/>
      <c r="AL69" s="952"/>
      <c r="AM69" s="952"/>
      <c r="AN69" s="952"/>
      <c r="AO69" s="952"/>
      <c r="AP69" s="952"/>
      <c r="AQ69" s="952"/>
      <c r="AR69" s="952"/>
      <c r="AS69" s="952"/>
      <c r="AT69" s="952"/>
      <c r="AU69" s="952"/>
      <c r="AV69" s="952"/>
      <c r="AW69" s="952"/>
      <c r="AX69" s="952"/>
      <c r="AY69" s="952"/>
      <c r="AZ69" s="953"/>
    </row>
    <row r="70" spans="1:52" ht="26.25" customHeight="1">
      <c r="A70" s="110"/>
      <c r="B70" s="992"/>
      <c r="C70" s="949"/>
      <c r="D70" s="949"/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49"/>
      <c r="Q70" s="949"/>
      <c r="R70" s="949"/>
      <c r="S70" s="949"/>
      <c r="T70" s="949"/>
      <c r="U70" s="949"/>
      <c r="V70" s="949"/>
      <c r="W70" s="949"/>
      <c r="X70" s="949"/>
      <c r="Y70" s="950"/>
      <c r="Z70" s="992"/>
      <c r="AA70" s="949"/>
      <c r="AB70" s="950"/>
      <c r="AC70" s="942" t="s">
        <v>254</v>
      </c>
      <c r="AD70" s="943"/>
      <c r="AE70" s="943"/>
      <c r="AF70" s="943"/>
      <c r="AG70" s="943"/>
      <c r="AH70" s="943"/>
      <c r="AI70" s="943"/>
      <c r="AJ70" s="944"/>
      <c r="AK70" s="942" t="s">
        <v>259</v>
      </c>
      <c r="AL70" s="943"/>
      <c r="AM70" s="943"/>
      <c r="AN70" s="943"/>
      <c r="AO70" s="943"/>
      <c r="AP70" s="943"/>
      <c r="AQ70" s="943"/>
      <c r="AR70" s="944"/>
      <c r="AS70" s="942" t="s">
        <v>260</v>
      </c>
      <c r="AT70" s="943"/>
      <c r="AU70" s="943"/>
      <c r="AV70" s="943"/>
      <c r="AW70" s="943"/>
      <c r="AX70" s="943"/>
      <c r="AY70" s="943"/>
      <c r="AZ70" s="944"/>
    </row>
    <row r="71" spans="1:52" ht="15.75" thickBot="1">
      <c r="A71" s="111"/>
      <c r="B71" s="1001">
        <v>1</v>
      </c>
      <c r="C71" s="1013"/>
      <c r="D71" s="1013"/>
      <c r="E71" s="1013"/>
      <c r="F71" s="1013"/>
      <c r="G71" s="1013"/>
      <c r="H71" s="1013"/>
      <c r="I71" s="1013"/>
      <c r="J71" s="1013"/>
      <c r="K71" s="1013"/>
      <c r="L71" s="1013"/>
      <c r="M71" s="1013"/>
      <c r="N71" s="1013"/>
      <c r="O71" s="1013"/>
      <c r="P71" s="1013"/>
      <c r="Q71" s="1013"/>
      <c r="R71" s="1013"/>
      <c r="S71" s="1013"/>
      <c r="T71" s="1013"/>
      <c r="U71" s="1013"/>
      <c r="V71" s="1013"/>
      <c r="W71" s="1013"/>
      <c r="X71" s="1013"/>
      <c r="Y71" s="1015"/>
      <c r="Z71" s="1016">
        <v>2</v>
      </c>
      <c r="AA71" s="1017"/>
      <c r="AB71" s="1018"/>
      <c r="AC71" s="936">
        <v>3</v>
      </c>
      <c r="AD71" s="937"/>
      <c r="AE71" s="937"/>
      <c r="AF71" s="937"/>
      <c r="AG71" s="937"/>
      <c r="AH71" s="937"/>
      <c r="AI71" s="937"/>
      <c r="AJ71" s="938"/>
      <c r="AK71" s="936">
        <v>4</v>
      </c>
      <c r="AL71" s="937"/>
      <c r="AM71" s="937"/>
      <c r="AN71" s="937"/>
      <c r="AO71" s="937"/>
      <c r="AP71" s="937"/>
      <c r="AQ71" s="937"/>
      <c r="AR71" s="938"/>
      <c r="AS71" s="936">
        <v>5</v>
      </c>
      <c r="AT71" s="937"/>
      <c r="AU71" s="937"/>
      <c r="AV71" s="937"/>
      <c r="AW71" s="937"/>
      <c r="AX71" s="937"/>
      <c r="AY71" s="937"/>
      <c r="AZ71" s="938"/>
    </row>
    <row r="72" spans="1:52">
      <c r="A72" s="110"/>
      <c r="B72" s="1001"/>
      <c r="C72" s="1013"/>
      <c r="D72" s="1013"/>
      <c r="E72" s="1013"/>
      <c r="F72" s="1013"/>
      <c r="G72" s="1013"/>
      <c r="H72" s="1013"/>
      <c r="I72" s="1013"/>
      <c r="J72" s="1013"/>
      <c r="K72" s="1013"/>
      <c r="L72" s="1013"/>
      <c r="M72" s="1013"/>
      <c r="N72" s="1013"/>
      <c r="O72" s="1013"/>
      <c r="P72" s="1013"/>
      <c r="Q72" s="1013"/>
      <c r="R72" s="1013"/>
      <c r="S72" s="1013"/>
      <c r="T72" s="1013"/>
      <c r="U72" s="1013"/>
      <c r="V72" s="1013"/>
      <c r="W72" s="1013"/>
      <c r="X72" s="1013"/>
      <c r="Y72" s="1014"/>
      <c r="Z72" s="940" t="s">
        <v>10</v>
      </c>
      <c r="AA72" s="960"/>
      <c r="AB72" s="941"/>
      <c r="AC72" s="930"/>
      <c r="AD72" s="931"/>
      <c r="AE72" s="931"/>
      <c r="AF72" s="931"/>
      <c r="AG72" s="931"/>
      <c r="AH72" s="931"/>
      <c r="AI72" s="931"/>
      <c r="AJ72" s="984"/>
      <c r="AK72" s="930"/>
      <c r="AL72" s="931"/>
      <c r="AM72" s="931"/>
      <c r="AN72" s="931"/>
      <c r="AO72" s="931"/>
      <c r="AP72" s="931"/>
      <c r="AQ72" s="931"/>
      <c r="AR72" s="984"/>
      <c r="AS72" s="930"/>
      <c r="AT72" s="931"/>
      <c r="AU72" s="931"/>
      <c r="AV72" s="931"/>
      <c r="AW72" s="931"/>
      <c r="AX72" s="931"/>
      <c r="AY72" s="931"/>
      <c r="AZ72" s="932"/>
    </row>
    <row r="73" spans="1:52">
      <c r="A73" s="110"/>
      <c r="B73" s="1001"/>
      <c r="C73" s="1013"/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4"/>
      <c r="Z73" s="925" t="s">
        <v>12</v>
      </c>
      <c r="AA73" s="958"/>
      <c r="AB73" s="926"/>
      <c r="AC73" s="951"/>
      <c r="AD73" s="952"/>
      <c r="AE73" s="952"/>
      <c r="AF73" s="952"/>
      <c r="AG73" s="952"/>
      <c r="AH73" s="952"/>
      <c r="AI73" s="952"/>
      <c r="AJ73" s="953"/>
      <c r="AK73" s="951"/>
      <c r="AL73" s="952"/>
      <c r="AM73" s="952"/>
      <c r="AN73" s="952"/>
      <c r="AO73" s="952"/>
      <c r="AP73" s="952"/>
      <c r="AQ73" s="952"/>
      <c r="AR73" s="953"/>
      <c r="AS73" s="951"/>
      <c r="AT73" s="952"/>
      <c r="AU73" s="952"/>
      <c r="AV73" s="952"/>
      <c r="AW73" s="952"/>
      <c r="AX73" s="952"/>
      <c r="AY73" s="952"/>
      <c r="AZ73" s="957"/>
    </row>
    <row r="74" spans="1:52">
      <c r="A74" s="110"/>
      <c r="B74" s="1001"/>
      <c r="C74" s="1013"/>
      <c r="D74" s="1013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1013"/>
      <c r="P74" s="1013"/>
      <c r="Q74" s="1013"/>
      <c r="R74" s="1013"/>
      <c r="S74" s="1013"/>
      <c r="T74" s="1013"/>
      <c r="U74" s="1013"/>
      <c r="V74" s="1013"/>
      <c r="W74" s="1013"/>
      <c r="X74" s="1013"/>
      <c r="Y74" s="1014"/>
      <c r="Z74" s="925" t="s">
        <v>134</v>
      </c>
      <c r="AA74" s="958"/>
      <c r="AB74" s="926"/>
      <c r="AC74" s="951"/>
      <c r="AD74" s="952"/>
      <c r="AE74" s="952"/>
      <c r="AF74" s="952"/>
      <c r="AG74" s="952"/>
      <c r="AH74" s="952"/>
      <c r="AI74" s="952"/>
      <c r="AJ74" s="953"/>
      <c r="AK74" s="951"/>
      <c r="AL74" s="952"/>
      <c r="AM74" s="952"/>
      <c r="AN74" s="952"/>
      <c r="AO74" s="952"/>
      <c r="AP74" s="952"/>
      <c r="AQ74" s="952"/>
      <c r="AR74" s="953"/>
      <c r="AS74" s="951"/>
      <c r="AT74" s="952"/>
      <c r="AU74" s="952"/>
      <c r="AV74" s="952"/>
      <c r="AW74" s="952"/>
      <c r="AX74" s="952"/>
      <c r="AY74" s="952"/>
      <c r="AZ74" s="957"/>
    </row>
    <row r="75" spans="1:52" ht="15.75" thickBot="1">
      <c r="A75" s="110"/>
      <c r="B75" s="915" t="s">
        <v>133</v>
      </c>
      <c r="C75" s="915"/>
      <c r="D75" s="915"/>
      <c r="E75" s="915"/>
      <c r="F75" s="915"/>
      <c r="G75" s="915"/>
      <c r="H75" s="915"/>
      <c r="I75" s="915"/>
      <c r="J75" s="915"/>
      <c r="K75" s="915"/>
      <c r="L75" s="915"/>
      <c r="M75" s="915"/>
      <c r="N75" s="915"/>
      <c r="O75" s="915"/>
      <c r="P75" s="915"/>
      <c r="Q75" s="915"/>
      <c r="R75" s="915"/>
      <c r="S75" s="915"/>
      <c r="T75" s="915"/>
      <c r="U75" s="915"/>
      <c r="V75" s="915"/>
      <c r="W75" s="915"/>
      <c r="X75" s="915"/>
      <c r="Y75" s="1008"/>
      <c r="Z75" s="1009">
        <v>9000</v>
      </c>
      <c r="AA75" s="1010"/>
      <c r="AB75" s="1011"/>
      <c r="AC75" s="936"/>
      <c r="AD75" s="937"/>
      <c r="AE75" s="937"/>
      <c r="AF75" s="937"/>
      <c r="AG75" s="937"/>
      <c r="AH75" s="937"/>
      <c r="AI75" s="937"/>
      <c r="AJ75" s="938"/>
      <c r="AK75" s="936"/>
      <c r="AL75" s="937"/>
      <c r="AM75" s="937"/>
      <c r="AN75" s="937"/>
      <c r="AO75" s="937"/>
      <c r="AP75" s="937"/>
      <c r="AQ75" s="937"/>
      <c r="AR75" s="938"/>
      <c r="AS75" s="936"/>
      <c r="AT75" s="937"/>
      <c r="AU75" s="937"/>
      <c r="AV75" s="937"/>
      <c r="AW75" s="937"/>
      <c r="AX75" s="937"/>
      <c r="AY75" s="937"/>
      <c r="AZ75" s="1012"/>
    </row>
    <row r="76" spans="1:52" ht="9.75" customHeight="1">
      <c r="A76" s="103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3"/>
      <c r="T76" s="113"/>
      <c r="U76" s="114"/>
      <c r="V76" s="114"/>
      <c r="W76" s="114"/>
      <c r="X76" s="114"/>
      <c r="Y76" s="114"/>
      <c r="Z76" s="114"/>
      <c r="AA76" s="114"/>
      <c r="AB76" s="114"/>
      <c r="AC76" s="115"/>
      <c r="AD76" s="115"/>
      <c r="AE76" s="115"/>
      <c r="AF76" s="115"/>
      <c r="AG76" s="115"/>
      <c r="AH76" s="115"/>
      <c r="AI76" s="115"/>
      <c r="AJ76" s="115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</row>
    <row r="77" spans="1:52" ht="28.5" customHeight="1">
      <c r="A77" s="103"/>
      <c r="B77" s="954" t="s">
        <v>272</v>
      </c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5"/>
      <c r="X77" s="955"/>
      <c r="Y77" s="955"/>
      <c r="Z77" s="955"/>
      <c r="AA77" s="955"/>
      <c r="AB77" s="955"/>
      <c r="AC77" s="955"/>
      <c r="AD77" s="955"/>
      <c r="AE77" s="955"/>
      <c r="AF77" s="955"/>
      <c r="AG77" s="955"/>
      <c r="AH77" s="955"/>
      <c r="AI77" s="955"/>
      <c r="AJ77" s="955"/>
      <c r="AK77" s="955"/>
      <c r="AL77" s="955"/>
      <c r="AM77" s="955"/>
      <c r="AN77" s="955"/>
      <c r="AO77" s="955"/>
      <c r="AP77" s="955"/>
      <c r="AQ77" s="955"/>
      <c r="AR77" s="955"/>
      <c r="AS77" s="955"/>
      <c r="AT77" s="955"/>
      <c r="AU77" s="955"/>
      <c r="AV77" s="955"/>
      <c r="AW77" s="955"/>
      <c r="AX77" s="955"/>
      <c r="AY77" s="955"/>
      <c r="AZ77" s="955"/>
    </row>
    <row r="78" spans="1:52" ht="8.25" hidden="1" customHeight="1">
      <c r="A78" s="103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</row>
    <row r="79" spans="1:52">
      <c r="A79" s="110"/>
      <c r="B79" s="948" t="s">
        <v>122</v>
      </c>
      <c r="C79" s="948"/>
      <c r="D79" s="948"/>
      <c r="E79" s="948"/>
      <c r="F79" s="948"/>
      <c r="G79" s="948"/>
      <c r="H79" s="948"/>
      <c r="I79" s="948"/>
      <c r="J79" s="948"/>
      <c r="K79" s="948"/>
      <c r="L79" s="948"/>
      <c r="M79" s="948"/>
      <c r="N79" s="948"/>
      <c r="O79" s="934" t="s">
        <v>1</v>
      </c>
      <c r="P79" s="935"/>
      <c r="Q79" s="951" t="s">
        <v>135</v>
      </c>
      <c r="R79" s="952"/>
      <c r="S79" s="952"/>
      <c r="T79" s="952"/>
      <c r="U79" s="952"/>
      <c r="V79" s="952"/>
      <c r="W79" s="952"/>
      <c r="X79" s="952"/>
      <c r="Y79" s="952"/>
      <c r="Z79" s="952"/>
      <c r="AA79" s="952"/>
      <c r="AB79" s="953"/>
      <c r="AC79" s="951" t="s">
        <v>158</v>
      </c>
      <c r="AD79" s="952"/>
      <c r="AE79" s="952"/>
      <c r="AF79" s="952"/>
      <c r="AG79" s="952"/>
      <c r="AH79" s="952"/>
      <c r="AI79" s="952"/>
      <c r="AJ79" s="952"/>
      <c r="AK79" s="952"/>
      <c r="AL79" s="952"/>
      <c r="AM79" s="952"/>
      <c r="AN79" s="953"/>
      <c r="AO79" s="951" t="s">
        <v>125</v>
      </c>
      <c r="AP79" s="952"/>
      <c r="AQ79" s="952"/>
      <c r="AR79" s="952"/>
      <c r="AS79" s="952"/>
      <c r="AT79" s="952"/>
      <c r="AU79" s="952"/>
      <c r="AV79" s="952"/>
      <c r="AW79" s="952"/>
      <c r="AX79" s="952"/>
      <c r="AY79" s="952"/>
      <c r="AZ79" s="953"/>
    </row>
    <row r="80" spans="1:52" ht="55.5" customHeight="1">
      <c r="A80" s="110"/>
      <c r="B80" s="948"/>
      <c r="C80" s="948"/>
      <c r="D80" s="948"/>
      <c r="E80" s="948"/>
      <c r="F80" s="948"/>
      <c r="G80" s="948"/>
      <c r="H80" s="948"/>
      <c r="I80" s="948"/>
      <c r="J80" s="948"/>
      <c r="K80" s="948"/>
      <c r="L80" s="948"/>
      <c r="M80" s="948"/>
      <c r="N80" s="948"/>
      <c r="O80" s="949"/>
      <c r="P80" s="950"/>
      <c r="Q80" s="942" t="s">
        <v>254</v>
      </c>
      <c r="R80" s="943"/>
      <c r="S80" s="943"/>
      <c r="T80" s="944"/>
      <c r="U80" s="942" t="s">
        <v>255</v>
      </c>
      <c r="V80" s="943"/>
      <c r="W80" s="943"/>
      <c r="X80" s="944"/>
      <c r="Y80" s="942" t="s">
        <v>256</v>
      </c>
      <c r="Z80" s="943"/>
      <c r="AA80" s="943"/>
      <c r="AB80" s="944"/>
      <c r="AC80" s="942" t="s">
        <v>254</v>
      </c>
      <c r="AD80" s="943"/>
      <c r="AE80" s="943"/>
      <c r="AF80" s="944"/>
      <c r="AG80" s="942" t="s">
        <v>255</v>
      </c>
      <c r="AH80" s="943"/>
      <c r="AI80" s="943"/>
      <c r="AJ80" s="944"/>
      <c r="AK80" s="942" t="s">
        <v>256</v>
      </c>
      <c r="AL80" s="943"/>
      <c r="AM80" s="943"/>
      <c r="AN80" s="944"/>
      <c r="AO80" s="942" t="s">
        <v>254</v>
      </c>
      <c r="AP80" s="943"/>
      <c r="AQ80" s="943"/>
      <c r="AR80" s="944"/>
      <c r="AS80" s="942" t="s">
        <v>255</v>
      </c>
      <c r="AT80" s="943"/>
      <c r="AU80" s="943"/>
      <c r="AV80" s="944"/>
      <c r="AW80" s="942" t="s">
        <v>256</v>
      </c>
      <c r="AX80" s="943"/>
      <c r="AY80" s="943"/>
      <c r="AZ80" s="944"/>
    </row>
    <row r="81" spans="1:52" ht="15.75" thickBot="1">
      <c r="A81" s="110"/>
      <c r="B81" s="945">
        <v>1</v>
      </c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6">
        <v>2</v>
      </c>
      <c r="P81" s="947"/>
      <c r="Q81" s="1002">
        <v>3</v>
      </c>
      <c r="R81" s="1003"/>
      <c r="S81" s="1003"/>
      <c r="T81" s="1004"/>
      <c r="U81" s="1002">
        <v>4</v>
      </c>
      <c r="V81" s="1003"/>
      <c r="W81" s="1003"/>
      <c r="X81" s="1004"/>
      <c r="Y81" s="1002">
        <v>5</v>
      </c>
      <c r="Z81" s="1003"/>
      <c r="AA81" s="1003"/>
      <c r="AB81" s="1004"/>
      <c r="AC81" s="1002">
        <v>6</v>
      </c>
      <c r="AD81" s="1003"/>
      <c r="AE81" s="1003"/>
      <c r="AF81" s="1004"/>
      <c r="AG81" s="1002">
        <v>7</v>
      </c>
      <c r="AH81" s="1003"/>
      <c r="AI81" s="1003"/>
      <c r="AJ81" s="1004"/>
      <c r="AK81" s="1002">
        <v>8</v>
      </c>
      <c r="AL81" s="1003"/>
      <c r="AM81" s="1003"/>
      <c r="AN81" s="1004"/>
      <c r="AO81" s="1005">
        <v>9</v>
      </c>
      <c r="AP81" s="1006"/>
      <c r="AQ81" s="1006"/>
      <c r="AR81" s="1007"/>
      <c r="AS81" s="1005">
        <v>10</v>
      </c>
      <c r="AT81" s="1006"/>
      <c r="AU81" s="1006"/>
      <c r="AV81" s="1007"/>
      <c r="AW81" s="1005">
        <v>11</v>
      </c>
      <c r="AX81" s="1006"/>
      <c r="AY81" s="1006"/>
      <c r="AZ81" s="1007"/>
    </row>
    <row r="82" spans="1:52" ht="52.5" customHeight="1">
      <c r="A82" s="110"/>
      <c r="B82" s="449" t="s">
        <v>159</v>
      </c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939"/>
      <c r="O82" s="940" t="s">
        <v>112</v>
      </c>
      <c r="P82" s="941"/>
      <c r="Q82" s="927" t="s">
        <v>9</v>
      </c>
      <c r="R82" s="928"/>
      <c r="S82" s="928"/>
      <c r="T82" s="929"/>
      <c r="U82" s="927" t="s">
        <v>9</v>
      </c>
      <c r="V82" s="928"/>
      <c r="W82" s="928"/>
      <c r="X82" s="929"/>
      <c r="Y82" s="927" t="s">
        <v>9</v>
      </c>
      <c r="Z82" s="928"/>
      <c r="AA82" s="928"/>
      <c r="AB82" s="929"/>
      <c r="AC82" s="927" t="s">
        <v>9</v>
      </c>
      <c r="AD82" s="928"/>
      <c r="AE82" s="928"/>
      <c r="AF82" s="929"/>
      <c r="AG82" s="927" t="s">
        <v>9</v>
      </c>
      <c r="AH82" s="928"/>
      <c r="AI82" s="928"/>
      <c r="AJ82" s="929"/>
      <c r="AK82" s="927" t="s">
        <v>9</v>
      </c>
      <c r="AL82" s="928"/>
      <c r="AM82" s="928"/>
      <c r="AN82" s="929"/>
      <c r="AO82" s="927"/>
      <c r="AP82" s="928"/>
      <c r="AQ82" s="928"/>
      <c r="AR82" s="929"/>
      <c r="AS82" s="927"/>
      <c r="AT82" s="928"/>
      <c r="AU82" s="928"/>
      <c r="AV82" s="929"/>
      <c r="AW82" s="930"/>
      <c r="AX82" s="931"/>
      <c r="AY82" s="931"/>
      <c r="AZ82" s="932"/>
    </row>
    <row r="83" spans="1:52">
      <c r="A83" s="110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1001"/>
      <c r="O83" s="925" t="s">
        <v>127</v>
      </c>
      <c r="P83" s="926"/>
      <c r="Q83" s="919"/>
      <c r="R83" s="920"/>
      <c r="S83" s="920"/>
      <c r="T83" s="921"/>
      <c r="U83" s="919"/>
      <c r="V83" s="920"/>
      <c r="W83" s="920"/>
      <c r="X83" s="921"/>
      <c r="Y83" s="919"/>
      <c r="Z83" s="920"/>
      <c r="AA83" s="920"/>
      <c r="AB83" s="921"/>
      <c r="AC83" s="919"/>
      <c r="AD83" s="920"/>
      <c r="AE83" s="920"/>
      <c r="AF83" s="921"/>
      <c r="AG83" s="919"/>
      <c r="AH83" s="920"/>
      <c r="AI83" s="920"/>
      <c r="AJ83" s="921"/>
      <c r="AK83" s="919"/>
      <c r="AL83" s="920"/>
      <c r="AM83" s="920"/>
      <c r="AN83" s="921"/>
      <c r="AO83" s="919"/>
      <c r="AP83" s="920"/>
      <c r="AQ83" s="920"/>
      <c r="AR83" s="921"/>
      <c r="AS83" s="919"/>
      <c r="AT83" s="920"/>
      <c r="AU83" s="920"/>
      <c r="AV83" s="921"/>
      <c r="AW83" s="951"/>
      <c r="AX83" s="952"/>
      <c r="AY83" s="952"/>
      <c r="AZ83" s="957"/>
    </row>
    <row r="84" spans="1:52">
      <c r="A84" s="110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1001"/>
      <c r="O84" s="925" t="s">
        <v>128</v>
      </c>
      <c r="P84" s="926"/>
      <c r="Q84" s="919"/>
      <c r="R84" s="920"/>
      <c r="S84" s="920"/>
      <c r="T84" s="921"/>
      <c r="U84" s="919"/>
      <c r="V84" s="920"/>
      <c r="W84" s="920"/>
      <c r="X84" s="921"/>
      <c r="Y84" s="919"/>
      <c r="Z84" s="920"/>
      <c r="AA84" s="920"/>
      <c r="AB84" s="921"/>
      <c r="AC84" s="919"/>
      <c r="AD84" s="920"/>
      <c r="AE84" s="920"/>
      <c r="AF84" s="921"/>
      <c r="AG84" s="919"/>
      <c r="AH84" s="920"/>
      <c r="AI84" s="920"/>
      <c r="AJ84" s="921"/>
      <c r="AK84" s="919"/>
      <c r="AL84" s="920"/>
      <c r="AM84" s="920"/>
      <c r="AN84" s="921"/>
      <c r="AO84" s="919"/>
      <c r="AP84" s="920"/>
      <c r="AQ84" s="920"/>
      <c r="AR84" s="921"/>
      <c r="AS84" s="919"/>
      <c r="AT84" s="920"/>
      <c r="AU84" s="920"/>
      <c r="AV84" s="921"/>
      <c r="AW84" s="951"/>
      <c r="AX84" s="952"/>
      <c r="AY84" s="952"/>
      <c r="AZ84" s="957"/>
    </row>
    <row r="85" spans="1:52" ht="15.75" thickBot="1">
      <c r="A85" s="110"/>
      <c r="B85" s="915" t="s">
        <v>133</v>
      </c>
      <c r="C85" s="916"/>
      <c r="D85" s="916"/>
      <c r="E85" s="916"/>
      <c r="F85" s="916"/>
      <c r="G85" s="916"/>
      <c r="H85" s="916"/>
      <c r="I85" s="916"/>
      <c r="J85" s="916"/>
      <c r="K85" s="916"/>
      <c r="L85" s="916"/>
      <c r="M85" s="916"/>
      <c r="N85" s="916"/>
      <c r="O85" s="917">
        <v>9000</v>
      </c>
      <c r="P85" s="918"/>
      <c r="Q85" s="913" t="s">
        <v>9</v>
      </c>
      <c r="R85" s="913"/>
      <c r="S85" s="913"/>
      <c r="T85" s="913"/>
      <c r="U85" s="913" t="s">
        <v>9</v>
      </c>
      <c r="V85" s="913"/>
      <c r="W85" s="913"/>
      <c r="X85" s="913"/>
      <c r="Y85" s="913" t="s">
        <v>9</v>
      </c>
      <c r="Z85" s="913"/>
      <c r="AA85" s="913"/>
      <c r="AB85" s="913"/>
      <c r="AC85" s="913" t="s">
        <v>9</v>
      </c>
      <c r="AD85" s="913"/>
      <c r="AE85" s="913"/>
      <c r="AF85" s="913"/>
      <c r="AG85" s="913" t="s">
        <v>9</v>
      </c>
      <c r="AH85" s="913"/>
      <c r="AI85" s="913"/>
      <c r="AJ85" s="913"/>
      <c r="AK85" s="913" t="s">
        <v>9</v>
      </c>
      <c r="AL85" s="913"/>
      <c r="AM85" s="913"/>
      <c r="AN85" s="913"/>
      <c r="AO85" s="913"/>
      <c r="AP85" s="913"/>
      <c r="AQ85" s="913"/>
      <c r="AR85" s="913"/>
      <c r="AS85" s="913"/>
      <c r="AT85" s="913"/>
      <c r="AU85" s="913"/>
      <c r="AV85" s="913"/>
      <c r="AW85" s="913"/>
      <c r="AX85" s="913"/>
      <c r="AY85" s="913"/>
      <c r="AZ85" s="956"/>
    </row>
    <row r="86" spans="1:52" ht="10.5" customHeight="1">
      <c r="A86" s="78"/>
      <c r="B86" s="117"/>
      <c r="C86" s="117"/>
      <c r="D86" s="117"/>
      <c r="E86" s="117"/>
      <c r="F86" s="117"/>
      <c r="G86" s="117"/>
      <c r="H86" s="117"/>
      <c r="I86" s="117"/>
      <c r="J86" s="116"/>
      <c r="K86" s="116"/>
      <c r="L86" s="116"/>
      <c r="M86" s="116"/>
      <c r="N86" s="116"/>
      <c r="O86" s="116"/>
      <c r="P86" s="116"/>
      <c r="Q86" s="116"/>
      <c r="R86" s="118"/>
      <c r="S86" s="118"/>
      <c r="T86" s="118"/>
      <c r="U86" s="118"/>
      <c r="V86" s="118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</row>
    <row r="87" spans="1:52">
      <c r="A87" s="78"/>
      <c r="B87" s="117"/>
      <c r="C87" s="117"/>
      <c r="D87" s="117"/>
      <c r="E87" s="117"/>
      <c r="F87" s="117"/>
      <c r="G87" s="117"/>
      <c r="H87" s="117"/>
      <c r="I87" s="117"/>
      <c r="J87" s="116"/>
      <c r="K87" s="116"/>
      <c r="L87" s="116"/>
      <c r="M87" s="116"/>
      <c r="N87" s="116"/>
      <c r="O87" s="116"/>
      <c r="P87" s="116"/>
      <c r="Q87" s="116"/>
      <c r="R87" s="118"/>
      <c r="S87" s="118"/>
      <c r="T87" s="118"/>
      <c r="U87" s="118"/>
      <c r="V87" s="118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</row>
    <row r="88" spans="1:52">
      <c r="A88" s="78"/>
      <c r="B88" s="119"/>
      <c r="C88" s="910" t="s">
        <v>138</v>
      </c>
      <c r="D88" s="910"/>
      <c r="E88" s="910"/>
      <c r="F88" s="910"/>
      <c r="G88" s="910"/>
      <c r="H88" s="910"/>
      <c r="I88" s="120"/>
      <c r="J88" s="914" t="s">
        <v>251</v>
      </c>
      <c r="K88" s="914"/>
      <c r="L88" s="914"/>
      <c r="M88" s="914"/>
      <c r="N88" s="914"/>
      <c r="O88" s="914"/>
      <c r="P88" s="914"/>
      <c r="Q88" s="914"/>
      <c r="R88" s="914"/>
      <c r="S88" s="914"/>
      <c r="T88" s="914"/>
      <c r="U88" s="914"/>
      <c r="V88" s="914"/>
      <c r="W88" s="914"/>
      <c r="X88" s="914"/>
      <c r="Y88" s="914"/>
      <c r="Z88" s="120"/>
      <c r="AA88" s="120"/>
      <c r="AB88" s="914"/>
      <c r="AC88" s="914"/>
      <c r="AD88" s="914"/>
      <c r="AE88" s="914"/>
      <c r="AF88" s="914"/>
      <c r="AG88" s="914"/>
      <c r="AH88" s="914"/>
      <c r="AI88" s="78"/>
      <c r="AJ88" s="78"/>
      <c r="AK88" s="914" t="s">
        <v>455</v>
      </c>
      <c r="AL88" s="914"/>
      <c r="AM88" s="914"/>
      <c r="AN88" s="914"/>
      <c r="AO88" s="914"/>
      <c r="AP88" s="914"/>
      <c r="AQ88" s="914"/>
      <c r="AR88" s="914"/>
      <c r="AS88" s="914"/>
      <c r="AT88" s="914"/>
      <c r="AU88" s="914"/>
      <c r="AV88" s="914"/>
      <c r="AW88" s="914"/>
      <c r="AX88" s="914"/>
      <c r="AY88" s="914"/>
      <c r="AZ88" s="914"/>
    </row>
    <row r="89" spans="1:52">
      <c r="A89" s="78"/>
      <c r="B89" s="119"/>
      <c r="C89" s="910" t="s">
        <v>139</v>
      </c>
      <c r="D89" s="910"/>
      <c r="E89" s="910"/>
      <c r="F89" s="910"/>
      <c r="G89" s="910"/>
      <c r="H89" s="910"/>
      <c r="I89" s="120"/>
      <c r="J89" s="907" t="s">
        <v>81</v>
      </c>
      <c r="K89" s="907"/>
      <c r="L89" s="907"/>
      <c r="M89" s="907"/>
      <c r="N89" s="907"/>
      <c r="O89" s="907"/>
      <c r="P89" s="907"/>
      <c r="Q89" s="907"/>
      <c r="R89" s="907"/>
      <c r="S89" s="907"/>
      <c r="T89" s="907"/>
      <c r="U89" s="907"/>
      <c r="V89" s="907"/>
      <c r="W89" s="907"/>
      <c r="X89" s="907"/>
      <c r="Y89" s="907"/>
      <c r="Z89" s="121"/>
      <c r="AA89" s="121"/>
      <c r="AB89" s="907" t="s">
        <v>82</v>
      </c>
      <c r="AC89" s="907"/>
      <c r="AD89" s="907"/>
      <c r="AE89" s="907"/>
      <c r="AF89" s="907"/>
      <c r="AG89" s="907"/>
      <c r="AH89" s="907"/>
      <c r="AI89" s="122"/>
      <c r="AJ89" s="122"/>
      <c r="AK89" s="907" t="s">
        <v>85</v>
      </c>
      <c r="AL89" s="907"/>
      <c r="AM89" s="907"/>
      <c r="AN89" s="907"/>
      <c r="AO89" s="907"/>
      <c r="AP89" s="907"/>
      <c r="AQ89" s="907"/>
      <c r="AR89" s="907"/>
      <c r="AS89" s="907"/>
      <c r="AT89" s="907"/>
      <c r="AU89" s="907"/>
      <c r="AV89" s="907"/>
      <c r="AW89" s="907"/>
      <c r="AX89" s="907"/>
      <c r="AY89" s="907"/>
      <c r="AZ89" s="907"/>
    </row>
    <row r="90" spans="1:52">
      <c r="A90" s="103"/>
      <c r="B90" s="119"/>
      <c r="C90" s="120"/>
      <c r="D90" s="120"/>
      <c r="E90" s="120"/>
      <c r="F90" s="120"/>
      <c r="G90" s="120"/>
      <c r="H90" s="120"/>
      <c r="I90" s="120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2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</row>
    <row r="91" spans="1:52">
      <c r="A91" s="123"/>
      <c r="B91" s="119"/>
      <c r="C91" s="910" t="s">
        <v>83</v>
      </c>
      <c r="D91" s="910"/>
      <c r="E91" s="910"/>
      <c r="F91" s="910"/>
      <c r="G91" s="910"/>
      <c r="H91" s="910"/>
      <c r="I91" s="120"/>
      <c r="J91" s="911" t="s">
        <v>252</v>
      </c>
      <c r="K91" s="911"/>
      <c r="L91" s="911"/>
      <c r="M91" s="911"/>
      <c r="N91" s="911"/>
      <c r="O91" s="911"/>
      <c r="P91" s="911"/>
      <c r="Q91" s="911"/>
      <c r="R91" s="911"/>
      <c r="S91" s="911"/>
      <c r="T91" s="911"/>
      <c r="U91" s="911"/>
      <c r="V91" s="911"/>
      <c r="W91" s="911"/>
      <c r="X91" s="911"/>
      <c r="Y91" s="911"/>
      <c r="Z91" s="121"/>
      <c r="AA91" s="121"/>
      <c r="AB91" s="911" t="s">
        <v>261</v>
      </c>
      <c r="AC91" s="911"/>
      <c r="AD91" s="911"/>
      <c r="AE91" s="911"/>
      <c r="AF91" s="911"/>
      <c r="AG91" s="911"/>
      <c r="AH91" s="911"/>
      <c r="AI91" s="911"/>
      <c r="AJ91" s="911"/>
      <c r="AK91" s="911"/>
      <c r="AL91" s="911"/>
      <c r="AM91" s="911"/>
      <c r="AN91" s="911"/>
      <c r="AO91" s="122"/>
      <c r="AP91" s="122"/>
      <c r="AQ91" s="912"/>
      <c r="AR91" s="912"/>
      <c r="AS91" s="912"/>
      <c r="AT91" s="912"/>
      <c r="AU91" s="912"/>
      <c r="AV91" s="912"/>
      <c r="AW91" s="912"/>
      <c r="AX91" s="912"/>
      <c r="AY91" s="912"/>
      <c r="AZ91" s="912"/>
    </row>
    <row r="92" spans="1:52">
      <c r="A92" s="123"/>
      <c r="B92" s="119"/>
      <c r="C92" s="906"/>
      <c r="D92" s="906"/>
      <c r="E92" s="906"/>
      <c r="F92" s="906"/>
      <c r="G92" s="906"/>
      <c r="H92" s="906"/>
      <c r="I92" s="120"/>
      <c r="J92" s="907" t="s">
        <v>81</v>
      </c>
      <c r="K92" s="907"/>
      <c r="L92" s="907"/>
      <c r="M92" s="907"/>
      <c r="N92" s="907"/>
      <c r="O92" s="907"/>
      <c r="P92" s="907"/>
      <c r="Q92" s="907"/>
      <c r="R92" s="907"/>
      <c r="S92" s="907"/>
      <c r="T92" s="907"/>
      <c r="U92" s="907"/>
      <c r="V92" s="907"/>
      <c r="W92" s="907"/>
      <c r="X92" s="907"/>
      <c r="Y92" s="907"/>
      <c r="Z92" s="121"/>
      <c r="AA92" s="121"/>
      <c r="AB92" s="907" t="s">
        <v>140</v>
      </c>
      <c r="AC92" s="907"/>
      <c r="AD92" s="907"/>
      <c r="AE92" s="907"/>
      <c r="AF92" s="907"/>
      <c r="AG92" s="907"/>
      <c r="AH92" s="907"/>
      <c r="AI92" s="907"/>
      <c r="AJ92" s="907"/>
      <c r="AK92" s="907"/>
      <c r="AL92" s="907"/>
      <c r="AM92" s="907"/>
      <c r="AN92" s="907"/>
      <c r="AO92" s="122"/>
      <c r="AP92" s="122"/>
      <c r="AQ92" s="907" t="s">
        <v>84</v>
      </c>
      <c r="AR92" s="907"/>
      <c r="AS92" s="907"/>
      <c r="AT92" s="907"/>
      <c r="AU92" s="907"/>
      <c r="AV92" s="907"/>
      <c r="AW92" s="907"/>
      <c r="AX92" s="907"/>
      <c r="AY92" s="907"/>
      <c r="AZ92" s="907"/>
    </row>
    <row r="93" spans="1:52">
      <c r="A93" s="123"/>
      <c r="B93" s="119"/>
      <c r="C93" s="120"/>
      <c r="D93" s="120"/>
      <c r="E93" s="120"/>
      <c r="F93" s="120"/>
      <c r="G93" s="120"/>
      <c r="H93" s="120"/>
      <c r="I93" s="120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0"/>
      <c r="AA93" s="120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78"/>
      <c r="AP93" s="78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</row>
    <row r="94" spans="1:52">
      <c r="A94" s="123"/>
      <c r="B94" s="78"/>
      <c r="C94" s="125" t="s">
        <v>86</v>
      </c>
      <c r="D94" s="908"/>
      <c r="E94" s="908"/>
      <c r="F94" s="120" t="s">
        <v>86</v>
      </c>
      <c r="G94" s="126"/>
      <c r="H94" s="908"/>
      <c r="I94" s="908"/>
      <c r="J94" s="908"/>
      <c r="K94" s="908"/>
      <c r="L94" s="908"/>
      <c r="M94" s="908"/>
      <c r="N94" s="127"/>
      <c r="O94" s="128"/>
      <c r="P94" s="129">
        <v>20</v>
      </c>
      <c r="Q94" s="909"/>
      <c r="R94" s="909"/>
      <c r="S94" s="120" t="s">
        <v>87</v>
      </c>
      <c r="T94" s="127"/>
      <c r="U94" s="127"/>
      <c r="V94" s="127"/>
      <c r="W94" s="127"/>
      <c r="X94" s="7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78"/>
      <c r="AW94" s="78"/>
      <c r="AX94" s="78"/>
      <c r="AY94" s="78"/>
      <c r="AZ94" s="78"/>
    </row>
    <row r="95" spans="1:52">
      <c r="A95" s="123"/>
      <c r="B95" s="78"/>
      <c r="C95" s="78"/>
      <c r="D95" s="905"/>
      <c r="E95" s="905"/>
      <c r="F95" s="78"/>
      <c r="G95" s="78"/>
      <c r="H95" s="905"/>
      <c r="I95" s="905"/>
      <c r="J95" s="905"/>
      <c r="K95" s="905"/>
      <c r="L95" s="905"/>
      <c r="M95" s="905"/>
      <c r="N95" s="78"/>
      <c r="O95" s="78"/>
      <c r="P95" s="78"/>
      <c r="Q95" s="905"/>
      <c r="R95" s="905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</row>
  </sheetData>
  <mergeCells count="366">
    <mergeCell ref="L9:AZ9"/>
    <mergeCell ref="L10:AZ10"/>
    <mergeCell ref="A1:AZ1"/>
    <mergeCell ref="A3:AZ3"/>
    <mergeCell ref="A5:K5"/>
    <mergeCell ref="L5:AZ5"/>
    <mergeCell ref="A6:K6"/>
    <mergeCell ref="L6:AZ6"/>
    <mergeCell ref="A7:K7"/>
    <mergeCell ref="L7:AZ7"/>
    <mergeCell ref="A8:K8"/>
    <mergeCell ref="B11:AS11"/>
    <mergeCell ref="B13:Y15"/>
    <mergeCell ref="Z13:AB15"/>
    <mergeCell ref="AC13:AZ13"/>
    <mergeCell ref="AC14:AJ15"/>
    <mergeCell ref="AK14:AR15"/>
    <mergeCell ref="AS14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4:AZ24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9:N29"/>
    <mergeCell ref="O29:P29"/>
    <mergeCell ref="Q29:T29"/>
    <mergeCell ref="U29:X29"/>
    <mergeCell ref="Y29:AB29"/>
    <mergeCell ref="B25:AZ25"/>
    <mergeCell ref="B27:N28"/>
    <mergeCell ref="O27:P28"/>
    <mergeCell ref="Q27:AB27"/>
    <mergeCell ref="AC27:AN27"/>
    <mergeCell ref="AO27:AZ27"/>
    <mergeCell ref="Q28:T28"/>
    <mergeCell ref="U28:X28"/>
    <mergeCell ref="Y28:AB28"/>
    <mergeCell ref="AC28:AF28"/>
    <mergeCell ref="AC29:AF29"/>
    <mergeCell ref="AG29:AJ29"/>
    <mergeCell ref="AK29:AN29"/>
    <mergeCell ref="AO29:AR29"/>
    <mergeCell ref="AS29:AV29"/>
    <mergeCell ref="AW29:AZ29"/>
    <mergeCell ref="AG28:AJ28"/>
    <mergeCell ref="AK28:AN28"/>
    <mergeCell ref="AO28:AR28"/>
    <mergeCell ref="AS28:AV28"/>
    <mergeCell ref="AW28:AZ28"/>
    <mergeCell ref="B31:N31"/>
    <mergeCell ref="O31:P31"/>
    <mergeCell ref="Q31:T31"/>
    <mergeCell ref="U31:X31"/>
    <mergeCell ref="Y31:AB31"/>
    <mergeCell ref="B30:N30"/>
    <mergeCell ref="O30:P30"/>
    <mergeCell ref="Q30:T30"/>
    <mergeCell ref="U30:X30"/>
    <mergeCell ref="Y30:AB30"/>
    <mergeCell ref="AC31:AF31"/>
    <mergeCell ref="AG31:AJ31"/>
    <mergeCell ref="AK31:AN31"/>
    <mergeCell ref="AO31:AR31"/>
    <mergeCell ref="AS31:AV31"/>
    <mergeCell ref="AW31:AZ31"/>
    <mergeCell ref="AG30:AJ30"/>
    <mergeCell ref="AK30:AN30"/>
    <mergeCell ref="AO30:AR30"/>
    <mergeCell ref="AS30:AV30"/>
    <mergeCell ref="AW30:AZ30"/>
    <mergeCell ref="AC30:AF30"/>
    <mergeCell ref="B33:N33"/>
    <mergeCell ref="O33:P33"/>
    <mergeCell ref="Q33:T33"/>
    <mergeCell ref="U33:X33"/>
    <mergeCell ref="Y33:AB33"/>
    <mergeCell ref="B32:N32"/>
    <mergeCell ref="O32:P32"/>
    <mergeCell ref="Q32:T32"/>
    <mergeCell ref="U32:X32"/>
    <mergeCell ref="Y32:AB32"/>
    <mergeCell ref="AC33:AF33"/>
    <mergeCell ref="AG33:AJ33"/>
    <mergeCell ref="AK33:AN33"/>
    <mergeCell ref="AO33:AR33"/>
    <mergeCell ref="AS33:AV33"/>
    <mergeCell ref="AW33:AZ33"/>
    <mergeCell ref="AG32:AJ32"/>
    <mergeCell ref="AK32:AN32"/>
    <mergeCell ref="AO32:AR32"/>
    <mergeCell ref="AS32:AV32"/>
    <mergeCell ref="AW32:AZ32"/>
    <mergeCell ref="AC32:AF32"/>
    <mergeCell ref="B39:F39"/>
    <mergeCell ref="G39:N39"/>
    <mergeCell ref="O39:AZ39"/>
    <mergeCell ref="B40:F40"/>
    <mergeCell ref="G40:N40"/>
    <mergeCell ref="O40:AZ40"/>
    <mergeCell ref="B35:AZ35"/>
    <mergeCell ref="B37:F37"/>
    <mergeCell ref="G37:N37"/>
    <mergeCell ref="O37:AZ37"/>
    <mergeCell ref="B38:F38"/>
    <mergeCell ref="G38:N38"/>
    <mergeCell ref="O38:AZ38"/>
    <mergeCell ref="B46:N46"/>
    <mergeCell ref="O46:P46"/>
    <mergeCell ref="Q46:T46"/>
    <mergeCell ref="U46:X46"/>
    <mergeCell ref="Y46:AB46"/>
    <mergeCell ref="B42:AZ42"/>
    <mergeCell ref="B44:N45"/>
    <mergeCell ref="O44:P45"/>
    <mergeCell ref="Q44:AB44"/>
    <mergeCell ref="AC44:AN44"/>
    <mergeCell ref="AO44:AZ44"/>
    <mergeCell ref="Q45:T45"/>
    <mergeCell ref="U45:X45"/>
    <mergeCell ref="Y45:AB45"/>
    <mergeCell ref="AC45:AF45"/>
    <mergeCell ref="AC46:AF46"/>
    <mergeCell ref="AG46:AJ46"/>
    <mergeCell ref="AK46:AN46"/>
    <mergeCell ref="AO46:AR46"/>
    <mergeCell ref="AS46:AV46"/>
    <mergeCell ref="AW46:AZ46"/>
    <mergeCell ref="AG45:AJ45"/>
    <mergeCell ref="AK45:AN45"/>
    <mergeCell ref="AO45:AR45"/>
    <mergeCell ref="AS45:AV45"/>
    <mergeCell ref="AW45:AZ45"/>
    <mergeCell ref="B48:N48"/>
    <mergeCell ref="O48:P48"/>
    <mergeCell ref="Q48:T48"/>
    <mergeCell ref="U48:X48"/>
    <mergeCell ref="Y48:AB48"/>
    <mergeCell ref="B47:N47"/>
    <mergeCell ref="O47:P47"/>
    <mergeCell ref="Q47:T47"/>
    <mergeCell ref="U47:X47"/>
    <mergeCell ref="Y47:AB47"/>
    <mergeCell ref="AC48:AF48"/>
    <mergeCell ref="AG48:AJ48"/>
    <mergeCell ref="AK48:AN48"/>
    <mergeCell ref="AO48:AR48"/>
    <mergeCell ref="AS48:AV48"/>
    <mergeCell ref="AW48:AZ48"/>
    <mergeCell ref="AG47:AJ47"/>
    <mergeCell ref="AK47:AN47"/>
    <mergeCell ref="AO47:AR47"/>
    <mergeCell ref="AS47:AV47"/>
    <mergeCell ref="AW47:AZ47"/>
    <mergeCell ref="AC47:AF47"/>
    <mergeCell ref="AG49:AJ49"/>
    <mergeCell ref="AK49:AN49"/>
    <mergeCell ref="AO49:AR49"/>
    <mergeCell ref="AS49:AV49"/>
    <mergeCell ref="AW49:AZ49"/>
    <mergeCell ref="AC49:AF49"/>
    <mergeCell ref="B50:N50"/>
    <mergeCell ref="O50:P50"/>
    <mergeCell ref="Q50:T50"/>
    <mergeCell ref="U50:X50"/>
    <mergeCell ref="Y50:AB50"/>
    <mergeCell ref="B49:N49"/>
    <mergeCell ref="O49:P49"/>
    <mergeCell ref="Q49:T49"/>
    <mergeCell ref="U49:X49"/>
    <mergeCell ref="Y49:AB49"/>
    <mergeCell ref="B52:AZ52"/>
    <mergeCell ref="B54:F54"/>
    <mergeCell ref="G54:N54"/>
    <mergeCell ref="O54:AZ54"/>
    <mergeCell ref="B55:F55"/>
    <mergeCell ref="G55:N55"/>
    <mergeCell ref="O55:AZ55"/>
    <mergeCell ref="AC50:AF50"/>
    <mergeCell ref="AG50:AJ50"/>
    <mergeCell ref="AK50:AN50"/>
    <mergeCell ref="AO50:AR50"/>
    <mergeCell ref="AS50:AV50"/>
    <mergeCell ref="AW50:AZ50"/>
    <mergeCell ref="B59:AZ59"/>
    <mergeCell ref="B61:Y62"/>
    <mergeCell ref="Z61:AB62"/>
    <mergeCell ref="AC61:AZ61"/>
    <mergeCell ref="AC62:AJ62"/>
    <mergeCell ref="AK62:AR62"/>
    <mergeCell ref="AS62:AZ62"/>
    <mergeCell ref="B56:F56"/>
    <mergeCell ref="G56:N56"/>
    <mergeCell ref="O56:AZ56"/>
    <mergeCell ref="B57:F57"/>
    <mergeCell ref="G57:N57"/>
    <mergeCell ref="O57:AZ57"/>
    <mergeCell ref="B63:Y63"/>
    <mergeCell ref="Z63:AB63"/>
    <mergeCell ref="AC63:AJ63"/>
    <mergeCell ref="AK63:AR63"/>
    <mergeCell ref="AS63:AZ63"/>
    <mergeCell ref="B64:Y64"/>
    <mergeCell ref="Z64:AB64"/>
    <mergeCell ref="AC64:AJ64"/>
    <mergeCell ref="AK64:AR64"/>
    <mergeCell ref="AS64:AZ64"/>
    <mergeCell ref="B69:Y70"/>
    <mergeCell ref="Z69:AB70"/>
    <mergeCell ref="AC69:AZ69"/>
    <mergeCell ref="AC70:AJ70"/>
    <mergeCell ref="AK70:AR70"/>
    <mergeCell ref="AS70:AZ70"/>
    <mergeCell ref="B65:Y65"/>
    <mergeCell ref="Z65:AB65"/>
    <mergeCell ref="AC65:AJ65"/>
    <mergeCell ref="AK65:AR65"/>
    <mergeCell ref="AS65:AZ65"/>
    <mergeCell ref="B67:AZ67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AG80:AJ80"/>
    <mergeCell ref="B75:Y75"/>
    <mergeCell ref="Z75:AB75"/>
    <mergeCell ref="AC75:AJ75"/>
    <mergeCell ref="AK75:AR75"/>
    <mergeCell ref="AS75:AZ75"/>
    <mergeCell ref="B77:AZ77"/>
    <mergeCell ref="B73:Y73"/>
    <mergeCell ref="Z73:AB73"/>
    <mergeCell ref="AC73:AJ73"/>
    <mergeCell ref="AK73:AR73"/>
    <mergeCell ref="AS73:AZ73"/>
    <mergeCell ref="B74:Y74"/>
    <mergeCell ref="Z74:AB74"/>
    <mergeCell ref="AC74:AJ74"/>
    <mergeCell ref="AK74:AR74"/>
    <mergeCell ref="AS74:AZ74"/>
    <mergeCell ref="B82:N82"/>
    <mergeCell ref="O82:P82"/>
    <mergeCell ref="Q82:T82"/>
    <mergeCell ref="U82:X82"/>
    <mergeCell ref="Y82:AB82"/>
    <mergeCell ref="AK80:AN80"/>
    <mergeCell ref="AO80:AR80"/>
    <mergeCell ref="AS80:AV80"/>
    <mergeCell ref="AW80:AZ80"/>
    <mergeCell ref="B81:N81"/>
    <mergeCell ref="O81:P81"/>
    <mergeCell ref="Q81:T81"/>
    <mergeCell ref="U81:X81"/>
    <mergeCell ref="Y81:AB81"/>
    <mergeCell ref="AC81:AF81"/>
    <mergeCell ref="B79:N80"/>
    <mergeCell ref="O79:P80"/>
    <mergeCell ref="Q79:AB79"/>
    <mergeCell ref="AC79:AN79"/>
    <mergeCell ref="AO79:AZ79"/>
    <mergeCell ref="Q80:T80"/>
    <mergeCell ref="U80:X80"/>
    <mergeCell ref="Y80:AB80"/>
    <mergeCell ref="AC80:AF80"/>
    <mergeCell ref="AC82:AF82"/>
    <mergeCell ref="AG82:AJ82"/>
    <mergeCell ref="AK82:AN82"/>
    <mergeCell ref="AO82:AR82"/>
    <mergeCell ref="AS82:AV82"/>
    <mergeCell ref="AW82:AZ82"/>
    <mergeCell ref="AG81:AJ81"/>
    <mergeCell ref="AK81:AN81"/>
    <mergeCell ref="AO81:AR81"/>
    <mergeCell ref="AS81:AV81"/>
    <mergeCell ref="AW81:AZ81"/>
    <mergeCell ref="B84:N84"/>
    <mergeCell ref="O84:P84"/>
    <mergeCell ref="Q84:T84"/>
    <mergeCell ref="U84:X84"/>
    <mergeCell ref="Y84:AB84"/>
    <mergeCell ref="B83:N83"/>
    <mergeCell ref="O83:P83"/>
    <mergeCell ref="Q83:T83"/>
    <mergeCell ref="U83:X83"/>
    <mergeCell ref="Y83:AB83"/>
    <mergeCell ref="AC84:AF84"/>
    <mergeCell ref="AG84:AJ84"/>
    <mergeCell ref="AK84:AN84"/>
    <mergeCell ref="AO84:AR84"/>
    <mergeCell ref="AS84:AV84"/>
    <mergeCell ref="AW84:AZ84"/>
    <mergeCell ref="AG83:AJ83"/>
    <mergeCell ref="AK83:AN83"/>
    <mergeCell ref="AO83:AR83"/>
    <mergeCell ref="AS83:AV83"/>
    <mergeCell ref="AW83:AZ83"/>
    <mergeCell ref="AC83:AF83"/>
    <mergeCell ref="C89:H89"/>
    <mergeCell ref="J89:Y89"/>
    <mergeCell ref="AB89:AH89"/>
    <mergeCell ref="AK89:AZ89"/>
    <mergeCell ref="C91:H91"/>
    <mergeCell ref="J91:Y91"/>
    <mergeCell ref="AB91:AN91"/>
    <mergeCell ref="AQ91:AZ91"/>
    <mergeCell ref="AG85:AJ85"/>
    <mergeCell ref="AK85:AN85"/>
    <mergeCell ref="AO85:AR85"/>
    <mergeCell ref="AS85:AV85"/>
    <mergeCell ref="AW85:AZ85"/>
    <mergeCell ref="C88:H88"/>
    <mergeCell ref="J88:Y88"/>
    <mergeCell ref="AB88:AH88"/>
    <mergeCell ref="AK88:AZ88"/>
    <mergeCell ref="B85:N85"/>
    <mergeCell ref="O85:P85"/>
    <mergeCell ref="Q85:T85"/>
    <mergeCell ref="U85:X85"/>
    <mergeCell ref="Y85:AB85"/>
    <mergeCell ref="AC85:AF85"/>
    <mergeCell ref="D95:E95"/>
    <mergeCell ref="H95:M95"/>
    <mergeCell ref="Q95:R95"/>
    <mergeCell ref="C92:H92"/>
    <mergeCell ref="J92:Y92"/>
    <mergeCell ref="AB92:AN92"/>
    <mergeCell ref="AQ92:AZ92"/>
    <mergeCell ref="D94:E94"/>
    <mergeCell ref="H94:M94"/>
    <mergeCell ref="Q94:R94"/>
  </mergeCells>
  <pageMargins left="0.31496062992125984" right="0.31496062992125984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A53"/>
  <sheetViews>
    <sheetView workbookViewId="0">
      <selection activeCell="B12" sqref="B12:Y14"/>
    </sheetView>
  </sheetViews>
  <sheetFormatPr defaultRowHeight="15"/>
  <cols>
    <col min="1" max="1" width="1.85546875" style="99" customWidth="1"/>
    <col min="2" max="28" width="3.85546875" style="99" customWidth="1"/>
    <col min="29" max="43" width="3" style="99" customWidth="1"/>
    <col min="44" max="44" width="3.42578125" style="99" customWidth="1"/>
    <col min="45" max="52" width="3" style="99" customWidth="1"/>
    <col min="53" max="53" width="0.85546875" style="139" customWidth="1"/>
  </cols>
  <sheetData>
    <row r="1" spans="1:53" ht="15" customHeight="1">
      <c r="A1" s="985" t="s">
        <v>193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99"/>
    </row>
    <row r="3" spans="1:53" ht="29.25" customHeight="1">
      <c r="A3" s="986" t="s">
        <v>381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  <c r="AX3" s="986"/>
      <c r="AY3" s="986"/>
      <c r="AZ3" s="986"/>
    </row>
    <row r="4" spans="1:53" ht="4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</row>
    <row r="5" spans="1:53" ht="33" customHeight="1">
      <c r="A5" s="987" t="s">
        <v>101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8" t="s">
        <v>458</v>
      </c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988"/>
      <c r="AM5" s="988"/>
      <c r="AN5" s="988"/>
      <c r="AO5" s="988"/>
      <c r="AP5" s="988"/>
      <c r="AQ5" s="988"/>
      <c r="AR5" s="988"/>
      <c r="AS5" s="988"/>
      <c r="AT5" s="988"/>
      <c r="AU5" s="988"/>
      <c r="AV5" s="988"/>
      <c r="AW5" s="988"/>
      <c r="AX5" s="988"/>
      <c r="AY5" s="988"/>
      <c r="AZ5" s="988"/>
    </row>
    <row r="6" spans="1:53">
      <c r="A6" s="987" t="s">
        <v>102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1045" t="s">
        <v>258</v>
      </c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  <c r="AE6" s="1045"/>
      <c r="AF6" s="1045"/>
      <c r="AG6" s="1045"/>
      <c r="AH6" s="1045"/>
      <c r="AI6" s="1045"/>
      <c r="AJ6" s="1045"/>
      <c r="AK6" s="1045"/>
      <c r="AL6" s="1045"/>
      <c r="AM6" s="1045"/>
      <c r="AN6" s="1045"/>
      <c r="AO6" s="1045"/>
      <c r="AP6" s="1045"/>
      <c r="AQ6" s="1045"/>
      <c r="AR6" s="1045"/>
      <c r="AS6" s="1045"/>
      <c r="AT6" s="1045"/>
      <c r="AU6" s="1045"/>
      <c r="AV6" s="1045"/>
      <c r="AW6" s="1045"/>
      <c r="AX6" s="1045"/>
      <c r="AY6" s="1045"/>
      <c r="AZ6" s="1045"/>
    </row>
    <row r="7" spans="1:53" ht="9" customHeight="1">
      <c r="A7" s="987"/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94" t="s">
        <v>103</v>
      </c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  <c r="AC7" s="994"/>
      <c r="AD7" s="994"/>
      <c r="AE7" s="994"/>
      <c r="AF7" s="994"/>
      <c r="AG7" s="994"/>
      <c r="AH7" s="994"/>
      <c r="AI7" s="994"/>
      <c r="AJ7" s="994"/>
      <c r="AK7" s="994"/>
      <c r="AL7" s="994"/>
      <c r="AM7" s="994"/>
      <c r="AN7" s="994"/>
      <c r="AO7" s="994"/>
      <c r="AP7" s="994"/>
      <c r="AQ7" s="994"/>
      <c r="AR7" s="994"/>
      <c r="AS7" s="994"/>
      <c r="AT7" s="994"/>
      <c r="AU7" s="994"/>
      <c r="AV7" s="994"/>
      <c r="AW7" s="994"/>
      <c r="AX7" s="994"/>
      <c r="AY7" s="994"/>
      <c r="AZ7" s="994"/>
    </row>
    <row r="8" spans="1:53">
      <c r="A8" s="987" t="s">
        <v>104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102" t="s">
        <v>105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</row>
    <row r="9" spans="1:53" ht="5.25" customHeight="1"/>
    <row r="10" spans="1:53">
      <c r="A10" s="103"/>
      <c r="B10" s="995" t="s">
        <v>168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995"/>
      <c r="AH10" s="995"/>
      <c r="AI10" s="995"/>
      <c r="AJ10" s="995"/>
      <c r="AK10" s="995"/>
      <c r="AL10" s="995"/>
      <c r="AM10" s="995"/>
      <c r="AN10" s="995"/>
      <c r="AO10" s="995"/>
      <c r="AP10" s="995"/>
      <c r="AQ10" s="995"/>
      <c r="AR10" s="995"/>
      <c r="AS10" s="995"/>
      <c r="AT10" s="104"/>
      <c r="AU10" s="104"/>
      <c r="AV10" s="104"/>
      <c r="AW10" s="104"/>
      <c r="AX10" s="104"/>
      <c r="AY10" s="104"/>
      <c r="AZ10" s="104"/>
    </row>
    <row r="11" spans="1:53" ht="1.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</row>
    <row r="12" spans="1:53" ht="15" customHeight="1">
      <c r="A12" s="103"/>
      <c r="B12" s="933" t="s">
        <v>0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4"/>
      <c r="V12" s="934"/>
      <c r="W12" s="934"/>
      <c r="X12" s="934"/>
      <c r="Y12" s="935"/>
      <c r="Z12" s="933" t="s">
        <v>107</v>
      </c>
      <c r="AA12" s="934"/>
      <c r="AB12" s="935"/>
      <c r="AC12" s="951" t="s">
        <v>108</v>
      </c>
      <c r="AD12" s="952"/>
      <c r="AE12" s="952"/>
      <c r="AF12" s="952"/>
      <c r="AG12" s="952"/>
      <c r="AH12" s="952"/>
      <c r="AI12" s="952"/>
      <c r="AJ12" s="952"/>
      <c r="AK12" s="952"/>
      <c r="AL12" s="952"/>
      <c r="AM12" s="952"/>
      <c r="AN12" s="952"/>
      <c r="AO12" s="952"/>
      <c r="AP12" s="952"/>
      <c r="AQ12" s="952"/>
      <c r="AR12" s="952"/>
      <c r="AS12" s="952"/>
      <c r="AT12" s="952"/>
      <c r="AU12" s="952"/>
      <c r="AV12" s="952"/>
      <c r="AW12" s="952"/>
      <c r="AX12" s="952"/>
      <c r="AY12" s="952"/>
      <c r="AZ12" s="953"/>
    </row>
    <row r="13" spans="1:53" ht="15" customHeight="1">
      <c r="A13" s="103"/>
      <c r="B13" s="989"/>
      <c r="C13" s="990"/>
      <c r="D13" s="990"/>
      <c r="E13" s="990"/>
      <c r="F13" s="990"/>
      <c r="G13" s="990"/>
      <c r="H13" s="990"/>
      <c r="I13" s="990"/>
      <c r="J13" s="990"/>
      <c r="K13" s="990"/>
      <c r="L13" s="990"/>
      <c r="M13" s="990"/>
      <c r="N13" s="990"/>
      <c r="O13" s="990"/>
      <c r="P13" s="990"/>
      <c r="Q13" s="990"/>
      <c r="R13" s="990"/>
      <c r="S13" s="990"/>
      <c r="T13" s="990"/>
      <c r="U13" s="990"/>
      <c r="V13" s="990"/>
      <c r="W13" s="990"/>
      <c r="X13" s="990"/>
      <c r="Y13" s="991"/>
      <c r="Z13" s="989"/>
      <c r="AA13" s="990"/>
      <c r="AB13" s="991"/>
      <c r="AC13" s="1002" t="s">
        <v>249</v>
      </c>
      <c r="AD13" s="1003"/>
      <c r="AE13" s="1003"/>
      <c r="AF13" s="1003"/>
      <c r="AG13" s="1003"/>
      <c r="AH13" s="1003"/>
      <c r="AI13" s="1003"/>
      <c r="AJ13" s="1004"/>
      <c r="AK13" s="1044" t="s">
        <v>250</v>
      </c>
      <c r="AL13" s="1044"/>
      <c r="AM13" s="1044"/>
      <c r="AN13" s="1044"/>
      <c r="AO13" s="1044"/>
      <c r="AP13" s="1044"/>
      <c r="AQ13" s="1044"/>
      <c r="AR13" s="1044"/>
      <c r="AS13" s="1003" t="s">
        <v>257</v>
      </c>
      <c r="AT13" s="1003"/>
      <c r="AU13" s="1003"/>
      <c r="AV13" s="1003"/>
      <c r="AW13" s="1003"/>
      <c r="AX13" s="1003"/>
      <c r="AY13" s="1003"/>
      <c r="AZ13" s="1004"/>
    </row>
    <row r="14" spans="1:53" ht="21.75" customHeight="1">
      <c r="A14" s="103"/>
      <c r="B14" s="992"/>
      <c r="C14" s="949"/>
      <c r="D14" s="949"/>
      <c r="E14" s="949"/>
      <c r="F14" s="949"/>
      <c r="G14" s="949"/>
      <c r="H14" s="949"/>
      <c r="I14" s="949"/>
      <c r="J14" s="949"/>
      <c r="K14" s="949"/>
      <c r="L14" s="949"/>
      <c r="M14" s="949"/>
      <c r="N14" s="949"/>
      <c r="O14" s="949"/>
      <c r="P14" s="949"/>
      <c r="Q14" s="949"/>
      <c r="R14" s="949"/>
      <c r="S14" s="949"/>
      <c r="T14" s="949"/>
      <c r="U14" s="949"/>
      <c r="V14" s="949"/>
      <c r="W14" s="949"/>
      <c r="X14" s="949"/>
      <c r="Y14" s="950"/>
      <c r="Z14" s="992"/>
      <c r="AA14" s="949"/>
      <c r="AB14" s="950"/>
      <c r="AC14" s="1041"/>
      <c r="AD14" s="1042"/>
      <c r="AE14" s="1042"/>
      <c r="AF14" s="1042"/>
      <c r="AG14" s="1042"/>
      <c r="AH14" s="1042"/>
      <c r="AI14" s="1042"/>
      <c r="AJ14" s="1043"/>
      <c r="AK14" s="1044"/>
      <c r="AL14" s="1044"/>
      <c r="AM14" s="1044"/>
      <c r="AN14" s="1044"/>
      <c r="AO14" s="1044"/>
      <c r="AP14" s="1044"/>
      <c r="AQ14" s="1044"/>
      <c r="AR14" s="1044"/>
      <c r="AS14" s="1042"/>
      <c r="AT14" s="1042"/>
      <c r="AU14" s="1042"/>
      <c r="AV14" s="1042"/>
      <c r="AW14" s="1042"/>
      <c r="AX14" s="1042"/>
      <c r="AY14" s="1042"/>
      <c r="AZ14" s="1043"/>
    </row>
    <row r="15" spans="1:53" ht="15.75" thickBot="1">
      <c r="A15" s="105"/>
      <c r="B15" s="972">
        <v>1</v>
      </c>
      <c r="C15" s="973"/>
      <c r="D15" s="973"/>
      <c r="E15" s="973"/>
      <c r="F15" s="973"/>
      <c r="G15" s="973"/>
      <c r="H15" s="973"/>
      <c r="I15" s="973"/>
      <c r="J15" s="973"/>
      <c r="K15" s="973"/>
      <c r="L15" s="973"/>
      <c r="M15" s="973"/>
      <c r="N15" s="973"/>
      <c r="O15" s="973"/>
      <c r="P15" s="973"/>
      <c r="Q15" s="973"/>
      <c r="R15" s="973"/>
      <c r="S15" s="973"/>
      <c r="T15" s="973"/>
      <c r="U15" s="973"/>
      <c r="V15" s="973"/>
      <c r="W15" s="973"/>
      <c r="X15" s="973"/>
      <c r="Y15" s="974"/>
      <c r="Z15" s="975" t="s">
        <v>109</v>
      </c>
      <c r="AA15" s="976"/>
      <c r="AB15" s="977"/>
      <c r="AC15" s="978" t="s">
        <v>110</v>
      </c>
      <c r="AD15" s="979"/>
      <c r="AE15" s="979"/>
      <c r="AF15" s="979"/>
      <c r="AG15" s="979"/>
      <c r="AH15" s="979"/>
      <c r="AI15" s="979"/>
      <c r="AJ15" s="980"/>
      <c r="AK15" s="978" t="s">
        <v>63</v>
      </c>
      <c r="AL15" s="979"/>
      <c r="AM15" s="979"/>
      <c r="AN15" s="979"/>
      <c r="AO15" s="979"/>
      <c r="AP15" s="979"/>
      <c r="AQ15" s="979"/>
      <c r="AR15" s="980"/>
      <c r="AS15" s="978" t="s">
        <v>64</v>
      </c>
      <c r="AT15" s="979"/>
      <c r="AU15" s="979"/>
      <c r="AV15" s="979"/>
      <c r="AW15" s="979"/>
      <c r="AX15" s="979"/>
      <c r="AY15" s="979"/>
      <c r="AZ15" s="980"/>
    </row>
    <row r="16" spans="1:53" ht="31.5" customHeight="1">
      <c r="A16" s="78"/>
      <c r="B16" s="445" t="s">
        <v>169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1059" t="s">
        <v>112</v>
      </c>
      <c r="AA16" s="1060"/>
      <c r="AB16" s="1060"/>
      <c r="AC16" s="1061"/>
      <c r="AD16" s="1061"/>
      <c r="AE16" s="1061"/>
      <c r="AF16" s="1061"/>
      <c r="AG16" s="1061"/>
      <c r="AH16" s="1061"/>
      <c r="AI16" s="1061"/>
      <c r="AJ16" s="1061"/>
      <c r="AK16" s="1061"/>
      <c r="AL16" s="1061"/>
      <c r="AM16" s="1061"/>
      <c r="AN16" s="1061"/>
      <c r="AO16" s="1061"/>
      <c r="AP16" s="1061"/>
      <c r="AQ16" s="1061"/>
      <c r="AR16" s="1061"/>
      <c r="AS16" s="1061"/>
      <c r="AT16" s="1061"/>
      <c r="AU16" s="1061"/>
      <c r="AV16" s="1061"/>
      <c r="AW16" s="1061"/>
      <c r="AX16" s="1061"/>
      <c r="AY16" s="1061"/>
      <c r="AZ16" s="1062"/>
    </row>
    <row r="17" spans="1:53" ht="15" customHeight="1">
      <c r="A17" s="78"/>
      <c r="B17" s="445" t="s">
        <v>170</v>
      </c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1047" t="s">
        <v>113</v>
      </c>
      <c r="AA17" s="1048"/>
      <c r="AB17" s="1048"/>
      <c r="AC17" s="948"/>
      <c r="AD17" s="948"/>
      <c r="AE17" s="948"/>
      <c r="AF17" s="948"/>
      <c r="AG17" s="948"/>
      <c r="AH17" s="948"/>
      <c r="AI17" s="948"/>
      <c r="AJ17" s="948"/>
      <c r="AK17" s="948"/>
      <c r="AL17" s="948"/>
      <c r="AM17" s="948"/>
      <c r="AN17" s="948"/>
      <c r="AO17" s="948"/>
      <c r="AP17" s="948"/>
      <c r="AQ17" s="948"/>
      <c r="AR17" s="948"/>
      <c r="AS17" s="948"/>
      <c r="AT17" s="948"/>
      <c r="AU17" s="948"/>
      <c r="AV17" s="948"/>
      <c r="AW17" s="948"/>
      <c r="AX17" s="948"/>
      <c r="AY17" s="948"/>
      <c r="AZ17" s="1049"/>
    </row>
    <row r="18" spans="1:53" ht="15" customHeight="1">
      <c r="A18" s="78"/>
      <c r="B18" s="445" t="s">
        <v>171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969" t="s">
        <v>114</v>
      </c>
      <c r="AA18" s="970"/>
      <c r="AB18" s="971"/>
      <c r="AC18" s="948"/>
      <c r="AD18" s="948"/>
      <c r="AE18" s="948"/>
      <c r="AF18" s="948"/>
      <c r="AG18" s="948"/>
      <c r="AH18" s="948"/>
      <c r="AI18" s="948"/>
      <c r="AJ18" s="948"/>
      <c r="AK18" s="948"/>
      <c r="AL18" s="948"/>
      <c r="AM18" s="948"/>
      <c r="AN18" s="948"/>
      <c r="AO18" s="948"/>
      <c r="AP18" s="948"/>
      <c r="AQ18" s="948"/>
      <c r="AR18" s="948"/>
      <c r="AS18" s="948"/>
      <c r="AT18" s="948"/>
      <c r="AU18" s="948"/>
      <c r="AV18" s="948"/>
      <c r="AW18" s="948"/>
      <c r="AX18" s="948"/>
      <c r="AY18" s="948"/>
      <c r="AZ18" s="1049"/>
    </row>
    <row r="19" spans="1:53" ht="15" customHeight="1">
      <c r="A19" s="78"/>
      <c r="B19" s="445" t="s">
        <v>172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1047" t="s">
        <v>115</v>
      </c>
      <c r="AA19" s="1048"/>
      <c r="AB19" s="1048"/>
      <c r="AC19" s="948"/>
      <c r="AD19" s="948"/>
      <c r="AE19" s="948"/>
      <c r="AF19" s="948"/>
      <c r="AG19" s="948"/>
      <c r="AH19" s="948"/>
      <c r="AI19" s="948"/>
      <c r="AJ19" s="948"/>
      <c r="AK19" s="948"/>
      <c r="AL19" s="948"/>
      <c r="AM19" s="948"/>
      <c r="AN19" s="948"/>
      <c r="AO19" s="948"/>
      <c r="AP19" s="948"/>
      <c r="AQ19" s="948"/>
      <c r="AR19" s="948"/>
      <c r="AS19" s="948"/>
      <c r="AT19" s="948"/>
      <c r="AU19" s="948"/>
      <c r="AV19" s="948"/>
      <c r="AW19" s="948"/>
      <c r="AX19" s="948"/>
      <c r="AY19" s="948"/>
      <c r="AZ19" s="1049"/>
    </row>
    <row r="20" spans="1:53" ht="15" customHeight="1">
      <c r="A20" s="78"/>
      <c r="B20" s="445" t="s">
        <v>173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1047" t="s">
        <v>116</v>
      </c>
      <c r="AA20" s="1048"/>
      <c r="AB20" s="1048"/>
      <c r="AC20" s="948"/>
      <c r="AD20" s="948"/>
      <c r="AE20" s="948"/>
      <c r="AF20" s="948"/>
      <c r="AG20" s="948"/>
      <c r="AH20" s="948"/>
      <c r="AI20" s="948"/>
      <c r="AJ20" s="948"/>
      <c r="AK20" s="948"/>
      <c r="AL20" s="948"/>
      <c r="AM20" s="948"/>
      <c r="AN20" s="948"/>
      <c r="AO20" s="948"/>
      <c r="AP20" s="948"/>
      <c r="AQ20" s="948"/>
      <c r="AR20" s="948"/>
      <c r="AS20" s="948"/>
      <c r="AT20" s="948"/>
      <c r="AU20" s="948"/>
      <c r="AV20" s="948"/>
      <c r="AW20" s="948"/>
      <c r="AX20" s="948"/>
      <c r="AY20" s="948"/>
      <c r="AZ20" s="1049"/>
    </row>
    <row r="21" spans="1:53" ht="15" customHeight="1" thickBot="1">
      <c r="A21" s="78"/>
      <c r="B21" s="961" t="s">
        <v>118</v>
      </c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4" t="s">
        <v>119</v>
      </c>
      <c r="AA21" s="965"/>
      <c r="AB21" s="966"/>
      <c r="AC21" s="936"/>
      <c r="AD21" s="937"/>
      <c r="AE21" s="937"/>
      <c r="AF21" s="937"/>
      <c r="AG21" s="937"/>
      <c r="AH21" s="937"/>
      <c r="AI21" s="937"/>
      <c r="AJ21" s="938"/>
      <c r="AK21" s="936"/>
      <c r="AL21" s="937"/>
      <c r="AM21" s="937"/>
      <c r="AN21" s="937"/>
      <c r="AO21" s="937"/>
      <c r="AP21" s="937"/>
      <c r="AQ21" s="937"/>
      <c r="AR21" s="938"/>
      <c r="AS21" s="936"/>
      <c r="AT21" s="937"/>
      <c r="AU21" s="937"/>
      <c r="AV21" s="937"/>
      <c r="AW21" s="937"/>
      <c r="AX21" s="937"/>
      <c r="AY21" s="937"/>
      <c r="AZ21" s="1012"/>
    </row>
    <row r="22" spans="1:53" ht="7.5" customHeight="1">
      <c r="A22" s="103"/>
      <c r="B22" s="10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</row>
    <row r="23" spans="1:53" ht="13.5" customHeight="1">
      <c r="A23" s="103"/>
      <c r="B23" s="967" t="s">
        <v>174</v>
      </c>
      <c r="C23" s="967"/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  <c r="O23" s="967"/>
      <c r="P23" s="967"/>
      <c r="Q23" s="967"/>
      <c r="R23" s="967"/>
      <c r="S23" s="967"/>
      <c r="T23" s="967"/>
      <c r="U23" s="967"/>
      <c r="V23" s="967"/>
      <c r="W23" s="967"/>
      <c r="X23" s="967"/>
      <c r="Y23" s="967"/>
      <c r="Z23" s="967"/>
      <c r="AA23" s="967"/>
      <c r="AB23" s="967"/>
      <c r="AC23" s="967"/>
      <c r="AD23" s="967"/>
      <c r="AE23" s="967"/>
      <c r="AF23" s="967"/>
      <c r="AG23" s="967"/>
      <c r="AH23" s="967"/>
      <c r="AI23" s="967"/>
      <c r="AJ23" s="967"/>
      <c r="AK23" s="967"/>
      <c r="AL23" s="967"/>
      <c r="AM23" s="967"/>
      <c r="AN23" s="967"/>
      <c r="AO23" s="967"/>
      <c r="AP23" s="967"/>
      <c r="AQ23" s="967"/>
      <c r="AR23" s="967"/>
      <c r="AS23" s="967"/>
      <c r="AT23" s="967"/>
      <c r="AU23" s="967"/>
      <c r="AV23" s="967"/>
      <c r="AW23" s="967"/>
      <c r="AX23" s="967"/>
      <c r="AY23" s="967"/>
      <c r="AZ23" s="967"/>
    </row>
    <row r="24" spans="1:53" hidden="1">
      <c r="A24" s="103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</row>
    <row r="25" spans="1:53">
      <c r="A25" s="110"/>
      <c r="B25" s="933" t="s">
        <v>0</v>
      </c>
      <c r="C25" s="934"/>
      <c r="D25" s="934"/>
      <c r="E25" s="934"/>
      <c r="F25" s="934"/>
      <c r="G25" s="934"/>
      <c r="H25" s="934"/>
      <c r="I25" s="934"/>
      <c r="J25" s="934"/>
      <c r="K25" s="934"/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934"/>
      <c r="Y25" s="935"/>
      <c r="Z25" s="953" t="s">
        <v>107</v>
      </c>
      <c r="AA25" s="948"/>
      <c r="AB25" s="948"/>
      <c r="AC25" s="948" t="s">
        <v>108</v>
      </c>
      <c r="AD25" s="948"/>
      <c r="AE25" s="948"/>
      <c r="AF25" s="948"/>
      <c r="AG25" s="948"/>
      <c r="AH25" s="948"/>
      <c r="AI25" s="948"/>
      <c r="AJ25" s="948"/>
      <c r="AK25" s="948"/>
      <c r="AL25" s="948"/>
      <c r="AM25" s="948"/>
      <c r="AN25" s="948"/>
      <c r="AO25" s="948"/>
      <c r="AP25" s="948"/>
      <c r="AQ25" s="948"/>
      <c r="AR25" s="948"/>
      <c r="AS25" s="948"/>
      <c r="AT25" s="948"/>
      <c r="AU25" s="948"/>
      <c r="AV25" s="948"/>
      <c r="AW25" s="948"/>
      <c r="AX25" s="948"/>
      <c r="AY25" s="948"/>
      <c r="AZ25" s="948"/>
      <c r="BA25" s="138"/>
    </row>
    <row r="26" spans="1:53" ht="38.25" customHeight="1">
      <c r="A26" s="110"/>
      <c r="B26" s="992"/>
      <c r="C26" s="949"/>
      <c r="D26" s="949"/>
      <c r="E26" s="949"/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49"/>
      <c r="Y26" s="950"/>
      <c r="Z26" s="953"/>
      <c r="AA26" s="948"/>
      <c r="AB26" s="948"/>
      <c r="AC26" s="942" t="s">
        <v>249</v>
      </c>
      <c r="AD26" s="943"/>
      <c r="AE26" s="943"/>
      <c r="AF26" s="943"/>
      <c r="AG26" s="943"/>
      <c r="AH26" s="943"/>
      <c r="AI26" s="943"/>
      <c r="AJ26" s="944"/>
      <c r="AK26" s="942" t="s">
        <v>250</v>
      </c>
      <c r="AL26" s="943"/>
      <c r="AM26" s="943"/>
      <c r="AN26" s="943"/>
      <c r="AO26" s="943"/>
      <c r="AP26" s="943"/>
      <c r="AQ26" s="943"/>
      <c r="AR26" s="944"/>
      <c r="AS26" s="942" t="s">
        <v>257</v>
      </c>
      <c r="AT26" s="943"/>
      <c r="AU26" s="943"/>
      <c r="AV26" s="943"/>
      <c r="AW26" s="943"/>
      <c r="AX26" s="943"/>
      <c r="AY26" s="943"/>
      <c r="AZ26" s="944"/>
      <c r="BA26" s="138"/>
    </row>
    <row r="27" spans="1:53" ht="15" customHeight="1" thickBot="1">
      <c r="A27" s="111"/>
      <c r="B27" s="1001">
        <v>1</v>
      </c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5"/>
      <c r="Z27" s="976" t="s">
        <v>109</v>
      </c>
      <c r="AA27" s="976"/>
      <c r="AB27" s="977"/>
      <c r="AC27" s="978" t="s">
        <v>110</v>
      </c>
      <c r="AD27" s="979"/>
      <c r="AE27" s="979"/>
      <c r="AF27" s="979"/>
      <c r="AG27" s="979"/>
      <c r="AH27" s="979"/>
      <c r="AI27" s="979"/>
      <c r="AJ27" s="980"/>
      <c r="AK27" s="978" t="s">
        <v>63</v>
      </c>
      <c r="AL27" s="979"/>
      <c r="AM27" s="979"/>
      <c r="AN27" s="979"/>
      <c r="AO27" s="979"/>
      <c r="AP27" s="979"/>
      <c r="AQ27" s="979"/>
      <c r="AR27" s="980"/>
      <c r="AS27" s="978" t="s">
        <v>64</v>
      </c>
      <c r="AT27" s="979"/>
      <c r="AU27" s="979"/>
      <c r="AV27" s="979"/>
      <c r="AW27" s="979"/>
      <c r="AX27" s="979"/>
      <c r="AY27" s="979"/>
      <c r="AZ27" s="980"/>
      <c r="BA27" s="137"/>
    </row>
    <row r="28" spans="1:53">
      <c r="A28" s="110"/>
      <c r="B28" s="924" t="s">
        <v>175</v>
      </c>
      <c r="C28" s="1046"/>
      <c r="D28" s="1046"/>
      <c r="E28" s="1046"/>
      <c r="F28" s="1046"/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046"/>
      <c r="R28" s="1046"/>
      <c r="S28" s="1046"/>
      <c r="T28" s="1046"/>
      <c r="U28" s="1046"/>
      <c r="V28" s="1046"/>
      <c r="W28" s="1046"/>
      <c r="X28" s="1046"/>
      <c r="Y28" s="1046"/>
      <c r="Z28" s="1059" t="s">
        <v>112</v>
      </c>
      <c r="AA28" s="1060"/>
      <c r="AB28" s="1060"/>
      <c r="AC28" s="1061"/>
      <c r="AD28" s="1061"/>
      <c r="AE28" s="1061"/>
      <c r="AF28" s="1061"/>
      <c r="AG28" s="1061"/>
      <c r="AH28" s="1061"/>
      <c r="AI28" s="1061"/>
      <c r="AJ28" s="1061"/>
      <c r="AK28" s="1061"/>
      <c r="AL28" s="1061"/>
      <c r="AM28" s="1061"/>
      <c r="AN28" s="1061"/>
      <c r="AO28" s="1061"/>
      <c r="AP28" s="1061"/>
      <c r="AQ28" s="1061"/>
      <c r="AR28" s="1061"/>
      <c r="AS28" s="1061"/>
      <c r="AT28" s="1061"/>
      <c r="AU28" s="1061"/>
      <c r="AV28" s="1061"/>
      <c r="AW28" s="1061"/>
      <c r="AX28" s="1061"/>
      <c r="AY28" s="1061"/>
      <c r="AZ28" s="1062"/>
      <c r="BA28" s="137"/>
    </row>
    <row r="29" spans="1:53" ht="15" customHeight="1">
      <c r="A29" s="110"/>
      <c r="B29" s="680" t="s">
        <v>176</v>
      </c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1047"/>
      <c r="AA29" s="1048"/>
      <c r="AB29" s="1048"/>
      <c r="AC29" s="948"/>
      <c r="AD29" s="948"/>
      <c r="AE29" s="948"/>
      <c r="AF29" s="948"/>
      <c r="AG29" s="948"/>
      <c r="AH29" s="948"/>
      <c r="AI29" s="948"/>
      <c r="AJ29" s="948"/>
      <c r="AK29" s="948"/>
      <c r="AL29" s="948"/>
      <c r="AM29" s="948"/>
      <c r="AN29" s="948"/>
      <c r="AO29" s="948"/>
      <c r="AP29" s="948"/>
      <c r="AQ29" s="948"/>
      <c r="AR29" s="948"/>
      <c r="AS29" s="948"/>
      <c r="AT29" s="948"/>
      <c r="AU29" s="948"/>
      <c r="AV29" s="948"/>
      <c r="AW29" s="948"/>
      <c r="AX29" s="948"/>
      <c r="AY29" s="948"/>
      <c r="AZ29" s="1049"/>
      <c r="BA29" s="137"/>
    </row>
    <row r="30" spans="1:53">
      <c r="A30" s="110"/>
      <c r="B30" s="449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1047" t="s">
        <v>127</v>
      </c>
      <c r="AA30" s="1048"/>
      <c r="AB30" s="1048"/>
      <c r="AC30" s="948"/>
      <c r="AD30" s="948"/>
      <c r="AE30" s="948"/>
      <c r="AF30" s="948"/>
      <c r="AG30" s="948"/>
      <c r="AH30" s="948"/>
      <c r="AI30" s="948"/>
      <c r="AJ30" s="948"/>
      <c r="AK30" s="948"/>
      <c r="AL30" s="948"/>
      <c r="AM30" s="948"/>
      <c r="AN30" s="948"/>
      <c r="AO30" s="948"/>
      <c r="AP30" s="948"/>
      <c r="AQ30" s="948"/>
      <c r="AR30" s="948"/>
      <c r="AS30" s="948"/>
      <c r="AT30" s="948"/>
      <c r="AU30" s="948"/>
      <c r="AV30" s="948"/>
      <c r="AW30" s="948"/>
      <c r="AX30" s="948"/>
      <c r="AY30" s="948"/>
      <c r="AZ30" s="1049"/>
      <c r="BA30" s="137"/>
    </row>
    <row r="31" spans="1:53" ht="15" customHeight="1">
      <c r="A31" s="110"/>
      <c r="B31" s="924" t="s">
        <v>177</v>
      </c>
      <c r="C31" s="1046"/>
      <c r="D31" s="1046"/>
      <c r="E31" s="1046"/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7" t="s">
        <v>113</v>
      </c>
      <c r="AA31" s="1048"/>
      <c r="AB31" s="1048"/>
      <c r="AC31" s="948"/>
      <c r="AD31" s="948"/>
      <c r="AE31" s="948"/>
      <c r="AF31" s="948"/>
      <c r="AG31" s="948"/>
      <c r="AH31" s="948"/>
      <c r="AI31" s="948"/>
      <c r="AJ31" s="948"/>
      <c r="AK31" s="948"/>
      <c r="AL31" s="948"/>
      <c r="AM31" s="948"/>
      <c r="AN31" s="948"/>
      <c r="AO31" s="948"/>
      <c r="AP31" s="948"/>
      <c r="AQ31" s="948"/>
      <c r="AR31" s="948"/>
      <c r="AS31" s="948"/>
      <c r="AT31" s="948"/>
      <c r="AU31" s="948"/>
      <c r="AV31" s="948"/>
      <c r="AW31" s="948"/>
      <c r="AX31" s="948"/>
      <c r="AY31" s="948"/>
      <c r="AZ31" s="1049"/>
      <c r="BA31" s="137"/>
    </row>
    <row r="32" spans="1:53">
      <c r="A32" s="110"/>
      <c r="B32" s="680" t="s">
        <v>176</v>
      </c>
      <c r="C32" s="681"/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1047"/>
      <c r="AA32" s="1048"/>
      <c r="AB32" s="1048"/>
      <c r="AC32" s="948"/>
      <c r="AD32" s="948"/>
      <c r="AE32" s="948"/>
      <c r="AF32" s="948"/>
      <c r="AG32" s="948"/>
      <c r="AH32" s="948"/>
      <c r="AI32" s="948"/>
      <c r="AJ32" s="948"/>
      <c r="AK32" s="948"/>
      <c r="AL32" s="948"/>
      <c r="AM32" s="948"/>
      <c r="AN32" s="948"/>
      <c r="AO32" s="948"/>
      <c r="AP32" s="948"/>
      <c r="AQ32" s="948"/>
      <c r="AR32" s="948"/>
      <c r="AS32" s="948"/>
      <c r="AT32" s="948"/>
      <c r="AU32" s="948"/>
      <c r="AV32" s="948"/>
      <c r="AW32" s="948"/>
      <c r="AX32" s="948"/>
      <c r="AY32" s="948"/>
      <c r="AZ32" s="1049"/>
      <c r="BA32" s="137"/>
    </row>
    <row r="33" spans="1:53">
      <c r="A33" s="110"/>
      <c r="B33" s="449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1047" t="s">
        <v>130</v>
      </c>
      <c r="AA33" s="1048"/>
      <c r="AB33" s="1048"/>
      <c r="AC33" s="948"/>
      <c r="AD33" s="948"/>
      <c r="AE33" s="948"/>
      <c r="AF33" s="948"/>
      <c r="AG33" s="948"/>
      <c r="AH33" s="948"/>
      <c r="AI33" s="948"/>
      <c r="AJ33" s="948"/>
      <c r="AK33" s="948"/>
      <c r="AL33" s="948"/>
      <c r="AM33" s="948"/>
      <c r="AN33" s="948"/>
      <c r="AO33" s="948"/>
      <c r="AP33" s="948"/>
      <c r="AQ33" s="948"/>
      <c r="AR33" s="948"/>
      <c r="AS33" s="948"/>
      <c r="AT33" s="948"/>
      <c r="AU33" s="948"/>
      <c r="AV33" s="948"/>
      <c r="AW33" s="948"/>
      <c r="AX33" s="948"/>
      <c r="AY33" s="948"/>
      <c r="AZ33" s="1049"/>
      <c r="BA33" s="137"/>
    </row>
    <row r="34" spans="1:53">
      <c r="A34" s="110"/>
      <c r="B34" s="924" t="s">
        <v>178</v>
      </c>
      <c r="C34" s="1046"/>
      <c r="D34" s="1046"/>
      <c r="E34" s="1046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1046"/>
      <c r="R34" s="1046"/>
      <c r="S34" s="1046"/>
      <c r="T34" s="1046"/>
      <c r="U34" s="1046"/>
      <c r="V34" s="1046"/>
      <c r="W34" s="1046"/>
      <c r="X34" s="1046"/>
      <c r="Y34" s="1046"/>
      <c r="Z34" s="1047" t="s">
        <v>114</v>
      </c>
      <c r="AA34" s="1048"/>
      <c r="AB34" s="1048"/>
      <c r="AC34" s="948"/>
      <c r="AD34" s="948"/>
      <c r="AE34" s="948"/>
      <c r="AF34" s="948"/>
      <c r="AG34" s="948"/>
      <c r="AH34" s="948"/>
      <c r="AI34" s="948"/>
      <c r="AJ34" s="948"/>
      <c r="AK34" s="948"/>
      <c r="AL34" s="948"/>
      <c r="AM34" s="948"/>
      <c r="AN34" s="948"/>
      <c r="AO34" s="948"/>
      <c r="AP34" s="948"/>
      <c r="AQ34" s="948"/>
      <c r="AR34" s="948"/>
      <c r="AS34" s="948"/>
      <c r="AT34" s="948"/>
      <c r="AU34" s="948"/>
      <c r="AV34" s="948"/>
      <c r="AW34" s="948"/>
      <c r="AX34" s="948"/>
      <c r="AY34" s="948"/>
      <c r="AZ34" s="1049"/>
      <c r="BA34" s="137"/>
    </row>
    <row r="35" spans="1:53">
      <c r="A35" s="110"/>
      <c r="B35" s="680" t="s">
        <v>179</v>
      </c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1047" t="s">
        <v>160</v>
      </c>
      <c r="AA35" s="1048"/>
      <c r="AB35" s="1048"/>
      <c r="AC35" s="948"/>
      <c r="AD35" s="948"/>
      <c r="AE35" s="948"/>
      <c r="AF35" s="948"/>
      <c r="AG35" s="948"/>
      <c r="AH35" s="948"/>
      <c r="AI35" s="948"/>
      <c r="AJ35" s="948"/>
      <c r="AK35" s="948"/>
      <c r="AL35" s="948"/>
      <c r="AM35" s="948"/>
      <c r="AN35" s="948"/>
      <c r="AO35" s="948"/>
      <c r="AP35" s="948"/>
      <c r="AQ35" s="948"/>
      <c r="AR35" s="948"/>
      <c r="AS35" s="948"/>
      <c r="AT35" s="948"/>
      <c r="AU35" s="948"/>
      <c r="AV35" s="948"/>
      <c r="AW35" s="948"/>
      <c r="AX35" s="948"/>
      <c r="AY35" s="948"/>
      <c r="AZ35" s="1049"/>
      <c r="BA35" s="137"/>
    </row>
    <row r="36" spans="1:53" ht="15" customHeight="1">
      <c r="A36" s="110"/>
      <c r="B36" s="1057" t="s">
        <v>180</v>
      </c>
      <c r="C36" s="1058"/>
      <c r="D36" s="1058"/>
      <c r="E36" s="1058"/>
      <c r="F36" s="1058"/>
      <c r="G36" s="1058"/>
      <c r="H36" s="1058"/>
      <c r="I36" s="1058"/>
      <c r="J36" s="1058"/>
      <c r="K36" s="1058"/>
      <c r="L36" s="1058"/>
      <c r="M36" s="1058"/>
      <c r="N36" s="1058"/>
      <c r="O36" s="1058"/>
      <c r="P36" s="1058"/>
      <c r="Q36" s="1058"/>
      <c r="R36" s="1058"/>
      <c r="S36" s="1058"/>
      <c r="T36" s="1058"/>
      <c r="U36" s="1058"/>
      <c r="V36" s="1058"/>
      <c r="W36" s="1058"/>
      <c r="X36" s="1058"/>
      <c r="Y36" s="1058"/>
      <c r="Z36" s="1047" t="s">
        <v>161</v>
      </c>
      <c r="AA36" s="1048"/>
      <c r="AB36" s="1048"/>
      <c r="AC36" s="948"/>
      <c r="AD36" s="948"/>
      <c r="AE36" s="948"/>
      <c r="AF36" s="948"/>
      <c r="AG36" s="948"/>
      <c r="AH36" s="948"/>
      <c r="AI36" s="948"/>
      <c r="AJ36" s="948"/>
      <c r="AK36" s="948"/>
      <c r="AL36" s="948"/>
      <c r="AM36" s="948"/>
      <c r="AN36" s="948"/>
      <c r="AO36" s="948"/>
      <c r="AP36" s="948"/>
      <c r="AQ36" s="948"/>
      <c r="AR36" s="948"/>
      <c r="AS36" s="948"/>
      <c r="AT36" s="948"/>
      <c r="AU36" s="948"/>
      <c r="AV36" s="948"/>
      <c r="AW36" s="948"/>
      <c r="AX36" s="948"/>
      <c r="AY36" s="948"/>
      <c r="AZ36" s="1049"/>
      <c r="BA36" s="137"/>
    </row>
    <row r="37" spans="1:53">
      <c r="A37" s="110"/>
      <c r="B37" s="924" t="s">
        <v>181</v>
      </c>
      <c r="C37" s="1046"/>
      <c r="D37" s="1046"/>
      <c r="E37" s="1046"/>
      <c r="F37" s="1046"/>
      <c r="G37" s="1046"/>
      <c r="H37" s="1046"/>
      <c r="I37" s="1046"/>
      <c r="J37" s="1046"/>
      <c r="K37" s="1046"/>
      <c r="L37" s="1046"/>
      <c r="M37" s="1046"/>
      <c r="N37" s="1046"/>
      <c r="O37" s="1046"/>
      <c r="P37" s="1046"/>
      <c r="Q37" s="1046"/>
      <c r="R37" s="1046"/>
      <c r="S37" s="1046"/>
      <c r="T37" s="1046"/>
      <c r="U37" s="1046"/>
      <c r="V37" s="1046"/>
      <c r="W37" s="1046"/>
      <c r="X37" s="1046"/>
      <c r="Y37" s="1046"/>
      <c r="Z37" s="1047" t="s">
        <v>115</v>
      </c>
      <c r="AA37" s="1048"/>
      <c r="AB37" s="1048"/>
      <c r="AC37" s="948"/>
      <c r="AD37" s="948"/>
      <c r="AE37" s="948"/>
      <c r="AF37" s="948"/>
      <c r="AG37" s="948"/>
      <c r="AH37" s="948"/>
      <c r="AI37" s="948"/>
      <c r="AJ37" s="948"/>
      <c r="AK37" s="948"/>
      <c r="AL37" s="948"/>
      <c r="AM37" s="948"/>
      <c r="AN37" s="948"/>
      <c r="AO37" s="948"/>
      <c r="AP37" s="948"/>
      <c r="AQ37" s="948"/>
      <c r="AR37" s="948"/>
      <c r="AS37" s="948"/>
      <c r="AT37" s="948"/>
      <c r="AU37" s="948"/>
      <c r="AV37" s="948"/>
      <c r="AW37" s="948"/>
      <c r="AX37" s="948"/>
      <c r="AY37" s="948"/>
      <c r="AZ37" s="1049"/>
      <c r="BA37" s="137"/>
    </row>
    <row r="38" spans="1:53">
      <c r="A38" s="110"/>
      <c r="B38" s="680" t="s">
        <v>182</v>
      </c>
      <c r="C38" s="681"/>
      <c r="D38" s="681"/>
      <c r="E38" s="681"/>
      <c r="F38" s="681"/>
      <c r="G38" s="681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1047" t="s">
        <v>162</v>
      </c>
      <c r="AA38" s="1048"/>
      <c r="AB38" s="1048"/>
      <c r="AC38" s="948"/>
      <c r="AD38" s="948"/>
      <c r="AE38" s="948"/>
      <c r="AF38" s="948"/>
      <c r="AG38" s="948"/>
      <c r="AH38" s="948"/>
      <c r="AI38" s="948"/>
      <c r="AJ38" s="948"/>
      <c r="AK38" s="948"/>
      <c r="AL38" s="948"/>
      <c r="AM38" s="948"/>
      <c r="AN38" s="948"/>
      <c r="AO38" s="948"/>
      <c r="AP38" s="948"/>
      <c r="AQ38" s="948"/>
      <c r="AR38" s="948"/>
      <c r="AS38" s="948"/>
      <c r="AT38" s="948"/>
      <c r="AU38" s="948"/>
      <c r="AV38" s="948"/>
      <c r="AW38" s="948"/>
      <c r="AX38" s="948"/>
      <c r="AY38" s="948"/>
      <c r="AZ38" s="1049"/>
      <c r="BA38" s="137"/>
    </row>
    <row r="39" spans="1:53" ht="15" customHeight="1">
      <c r="A39" s="110"/>
      <c r="B39" s="1057" t="s">
        <v>183</v>
      </c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47" t="s">
        <v>163</v>
      </c>
      <c r="AA39" s="1048"/>
      <c r="AB39" s="1048"/>
      <c r="AC39" s="948"/>
      <c r="AD39" s="948"/>
      <c r="AE39" s="948"/>
      <c r="AF39" s="948"/>
      <c r="AG39" s="948"/>
      <c r="AH39" s="948"/>
      <c r="AI39" s="948"/>
      <c r="AJ39" s="948"/>
      <c r="AK39" s="948"/>
      <c r="AL39" s="948"/>
      <c r="AM39" s="948"/>
      <c r="AN39" s="948"/>
      <c r="AO39" s="948"/>
      <c r="AP39" s="948"/>
      <c r="AQ39" s="948"/>
      <c r="AR39" s="948"/>
      <c r="AS39" s="948"/>
      <c r="AT39" s="948"/>
      <c r="AU39" s="948"/>
      <c r="AV39" s="948"/>
      <c r="AW39" s="948"/>
      <c r="AX39" s="948"/>
      <c r="AY39" s="948"/>
      <c r="AZ39" s="1049"/>
      <c r="BA39" s="137"/>
    </row>
    <row r="40" spans="1:53">
      <c r="A40" s="110"/>
      <c r="B40" s="924" t="s">
        <v>184</v>
      </c>
      <c r="C40" s="1046"/>
      <c r="D40" s="1046"/>
      <c r="E40" s="1046"/>
      <c r="F40" s="1046"/>
      <c r="G40" s="1046"/>
      <c r="H40" s="1046"/>
      <c r="I40" s="1046"/>
      <c r="J40" s="1046"/>
      <c r="K40" s="1046"/>
      <c r="L40" s="1046"/>
      <c r="M40" s="1046"/>
      <c r="N40" s="1046"/>
      <c r="O40" s="1046"/>
      <c r="P40" s="1046"/>
      <c r="Q40" s="1046"/>
      <c r="R40" s="1046"/>
      <c r="S40" s="1046"/>
      <c r="T40" s="1046"/>
      <c r="U40" s="1046"/>
      <c r="V40" s="1046"/>
      <c r="W40" s="1046"/>
      <c r="X40" s="1046"/>
      <c r="Y40" s="1046"/>
      <c r="Z40" s="1047" t="s">
        <v>116</v>
      </c>
      <c r="AA40" s="1048"/>
      <c r="AB40" s="1048"/>
      <c r="AC40" s="948"/>
      <c r="AD40" s="948"/>
      <c r="AE40" s="948"/>
      <c r="AF40" s="948"/>
      <c r="AG40" s="948"/>
      <c r="AH40" s="948"/>
      <c r="AI40" s="948"/>
      <c r="AJ40" s="948"/>
      <c r="AK40" s="948"/>
      <c r="AL40" s="948"/>
      <c r="AM40" s="948"/>
      <c r="AN40" s="948"/>
      <c r="AO40" s="948"/>
      <c r="AP40" s="948"/>
      <c r="AQ40" s="948"/>
      <c r="AR40" s="948"/>
      <c r="AS40" s="948"/>
      <c r="AT40" s="948"/>
      <c r="AU40" s="948"/>
      <c r="AV40" s="948"/>
      <c r="AW40" s="948"/>
      <c r="AX40" s="948"/>
      <c r="AY40" s="948"/>
      <c r="AZ40" s="1049"/>
      <c r="BA40" s="137"/>
    </row>
    <row r="41" spans="1:53">
      <c r="A41" s="110"/>
      <c r="B41" s="449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1047" t="s">
        <v>164</v>
      </c>
      <c r="AA41" s="1048"/>
      <c r="AB41" s="1048"/>
      <c r="AC41" s="948"/>
      <c r="AD41" s="948"/>
      <c r="AE41" s="948"/>
      <c r="AF41" s="948"/>
      <c r="AG41" s="948"/>
      <c r="AH41" s="948"/>
      <c r="AI41" s="948"/>
      <c r="AJ41" s="948"/>
      <c r="AK41" s="948"/>
      <c r="AL41" s="948"/>
      <c r="AM41" s="948"/>
      <c r="AN41" s="948"/>
      <c r="AO41" s="948"/>
      <c r="AP41" s="948"/>
      <c r="AQ41" s="948"/>
      <c r="AR41" s="948"/>
      <c r="AS41" s="948"/>
      <c r="AT41" s="948"/>
      <c r="AU41" s="948"/>
      <c r="AV41" s="948"/>
      <c r="AW41" s="948"/>
      <c r="AX41" s="948"/>
      <c r="AY41" s="948"/>
      <c r="AZ41" s="1049"/>
      <c r="BA41" s="137"/>
    </row>
    <row r="42" spans="1:53" ht="15" customHeight="1">
      <c r="A42" s="110"/>
      <c r="B42" s="924"/>
      <c r="C42" s="1046"/>
      <c r="D42" s="1046"/>
      <c r="E42" s="1046"/>
      <c r="F42" s="1046"/>
      <c r="G42" s="1046"/>
      <c r="H42" s="1046"/>
      <c r="I42" s="1046"/>
      <c r="J42" s="1046"/>
      <c r="K42" s="1046"/>
      <c r="L42" s="1046"/>
      <c r="M42" s="1046"/>
      <c r="N42" s="1046"/>
      <c r="O42" s="1046"/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7" t="s">
        <v>165</v>
      </c>
      <c r="AA42" s="1048"/>
      <c r="AB42" s="1048"/>
      <c r="AC42" s="948"/>
      <c r="AD42" s="948"/>
      <c r="AE42" s="948"/>
      <c r="AF42" s="948"/>
      <c r="AG42" s="948"/>
      <c r="AH42" s="948"/>
      <c r="AI42" s="948"/>
      <c r="AJ42" s="948"/>
      <c r="AK42" s="948"/>
      <c r="AL42" s="948"/>
      <c r="AM42" s="948"/>
      <c r="AN42" s="948"/>
      <c r="AO42" s="948"/>
      <c r="AP42" s="948"/>
      <c r="AQ42" s="948"/>
      <c r="AR42" s="948"/>
      <c r="AS42" s="948"/>
      <c r="AT42" s="948"/>
      <c r="AU42" s="948"/>
      <c r="AV42" s="948"/>
      <c r="AW42" s="948"/>
      <c r="AX42" s="948"/>
      <c r="AY42" s="948"/>
      <c r="AZ42" s="1049"/>
      <c r="BA42" s="137"/>
    </row>
    <row r="43" spans="1:53" ht="15.75" thickBot="1">
      <c r="A43" s="78"/>
      <c r="B43" s="961" t="s">
        <v>133</v>
      </c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962"/>
      <c r="P43" s="962"/>
      <c r="Q43" s="962"/>
      <c r="R43" s="962"/>
      <c r="S43" s="962"/>
      <c r="T43" s="962"/>
      <c r="U43" s="962"/>
      <c r="V43" s="962"/>
      <c r="W43" s="962"/>
      <c r="X43" s="962"/>
      <c r="Y43" s="962"/>
      <c r="Z43" s="1050" t="s">
        <v>119</v>
      </c>
      <c r="AA43" s="1051"/>
      <c r="AB43" s="1052"/>
      <c r="AC43" s="1053"/>
      <c r="AD43" s="1054"/>
      <c r="AE43" s="1054"/>
      <c r="AF43" s="1054"/>
      <c r="AG43" s="1054"/>
      <c r="AH43" s="1054"/>
      <c r="AI43" s="1054"/>
      <c r="AJ43" s="1055"/>
      <c r="AK43" s="1053"/>
      <c r="AL43" s="1054"/>
      <c r="AM43" s="1054"/>
      <c r="AN43" s="1054"/>
      <c r="AO43" s="1054"/>
      <c r="AP43" s="1054"/>
      <c r="AQ43" s="1054"/>
      <c r="AR43" s="1055"/>
      <c r="AS43" s="1053"/>
      <c r="AT43" s="1054"/>
      <c r="AU43" s="1054"/>
      <c r="AV43" s="1054"/>
      <c r="AW43" s="1054"/>
      <c r="AX43" s="1054"/>
      <c r="AY43" s="1054"/>
      <c r="AZ43" s="1056"/>
    </row>
    <row r="44" spans="1:53">
      <c r="A44" s="103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  <c r="T44" s="113"/>
      <c r="U44" s="114"/>
      <c r="V44" s="114"/>
      <c r="W44" s="114"/>
      <c r="X44" s="114"/>
      <c r="Y44" s="114"/>
      <c r="Z44" s="114"/>
      <c r="AA44" s="114"/>
      <c r="AB44" s="114"/>
      <c r="AC44" s="115"/>
      <c r="AD44" s="115"/>
      <c r="AE44" s="115"/>
      <c r="AF44" s="115"/>
      <c r="AG44" s="115"/>
      <c r="AH44" s="115"/>
      <c r="AI44" s="115"/>
      <c r="AJ44" s="115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</row>
    <row r="45" spans="1:53">
      <c r="A45" s="78"/>
      <c r="B45" s="168"/>
      <c r="C45" s="168"/>
      <c r="D45" s="168"/>
      <c r="E45" s="168"/>
      <c r="F45" s="168"/>
      <c r="G45" s="168"/>
      <c r="H45" s="168"/>
      <c r="I45" s="168"/>
      <c r="J45" s="167"/>
      <c r="K45" s="167"/>
      <c r="L45" s="167"/>
      <c r="M45" s="167"/>
      <c r="N45" s="167"/>
      <c r="O45" s="167"/>
      <c r="P45" s="167"/>
      <c r="Q45" s="167"/>
      <c r="R45" s="118"/>
      <c r="S45" s="118"/>
      <c r="T45" s="118"/>
      <c r="U45" s="118"/>
      <c r="V45" s="118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/>
    </row>
    <row r="46" spans="1:53">
      <c r="A46" s="78"/>
      <c r="B46" s="119"/>
      <c r="C46" s="910" t="s">
        <v>138</v>
      </c>
      <c r="D46" s="910"/>
      <c r="E46" s="910"/>
      <c r="F46" s="910"/>
      <c r="G46" s="910"/>
      <c r="H46" s="910"/>
      <c r="I46" s="166"/>
      <c r="J46" s="914" t="s">
        <v>251</v>
      </c>
      <c r="K46" s="914"/>
      <c r="L46" s="914"/>
      <c r="M46" s="914"/>
      <c r="N46" s="914"/>
      <c r="O46" s="914"/>
      <c r="P46" s="914"/>
      <c r="Q46" s="914"/>
      <c r="R46" s="914"/>
      <c r="S46" s="914"/>
      <c r="T46" s="914"/>
      <c r="U46" s="914"/>
      <c r="V46" s="914"/>
      <c r="W46" s="914"/>
      <c r="X46" s="914"/>
      <c r="Y46" s="914"/>
      <c r="Z46" s="166"/>
      <c r="AA46" s="166"/>
      <c r="AB46" s="914"/>
      <c r="AC46" s="914"/>
      <c r="AD46" s="914"/>
      <c r="AE46" s="914"/>
      <c r="AF46" s="914"/>
      <c r="AG46" s="914"/>
      <c r="AH46" s="914"/>
      <c r="AI46" s="78"/>
      <c r="AJ46" s="78"/>
      <c r="AK46" s="914" t="s">
        <v>455</v>
      </c>
      <c r="AL46" s="914"/>
      <c r="AM46" s="914"/>
      <c r="AN46" s="914"/>
      <c r="AO46" s="914"/>
      <c r="AP46" s="914"/>
      <c r="AQ46" s="914"/>
      <c r="AR46" s="914"/>
      <c r="AS46" s="914"/>
      <c r="AT46" s="914"/>
      <c r="AU46" s="914"/>
      <c r="AV46" s="914"/>
      <c r="AW46" s="914"/>
      <c r="AX46" s="914"/>
      <c r="AY46" s="914"/>
      <c r="AZ46" s="914"/>
      <c r="BA46"/>
    </row>
    <row r="47" spans="1:53">
      <c r="A47" s="78"/>
      <c r="B47" s="119"/>
      <c r="C47" s="910" t="s">
        <v>139</v>
      </c>
      <c r="D47" s="910"/>
      <c r="E47" s="910"/>
      <c r="F47" s="910"/>
      <c r="G47" s="910"/>
      <c r="H47" s="910"/>
      <c r="I47" s="166"/>
      <c r="J47" s="907" t="s">
        <v>81</v>
      </c>
      <c r="K47" s="907"/>
      <c r="L47" s="907"/>
      <c r="M47" s="907"/>
      <c r="N47" s="907"/>
      <c r="O47" s="907"/>
      <c r="P47" s="907"/>
      <c r="Q47" s="907"/>
      <c r="R47" s="907"/>
      <c r="S47" s="907"/>
      <c r="T47" s="907"/>
      <c r="U47" s="907"/>
      <c r="V47" s="907"/>
      <c r="W47" s="907"/>
      <c r="X47" s="907"/>
      <c r="Y47" s="907"/>
      <c r="Z47" s="121"/>
      <c r="AA47" s="121"/>
      <c r="AB47" s="907" t="s">
        <v>82</v>
      </c>
      <c r="AC47" s="907"/>
      <c r="AD47" s="907"/>
      <c r="AE47" s="907"/>
      <c r="AF47" s="907"/>
      <c r="AG47" s="907"/>
      <c r="AH47" s="907"/>
      <c r="AI47" s="122"/>
      <c r="AJ47" s="122"/>
      <c r="AK47" s="907" t="s">
        <v>85</v>
      </c>
      <c r="AL47" s="907"/>
      <c r="AM47" s="907"/>
      <c r="AN47" s="907"/>
      <c r="AO47" s="907"/>
      <c r="AP47" s="907"/>
      <c r="AQ47" s="907"/>
      <c r="AR47" s="907"/>
      <c r="AS47" s="907"/>
      <c r="AT47" s="907"/>
      <c r="AU47" s="907"/>
      <c r="AV47" s="907"/>
      <c r="AW47" s="907"/>
      <c r="AX47" s="907"/>
      <c r="AY47" s="907"/>
      <c r="AZ47" s="907"/>
      <c r="BA47"/>
    </row>
    <row r="48" spans="1:53">
      <c r="A48" s="103"/>
      <c r="B48" s="119"/>
      <c r="C48" s="166"/>
      <c r="D48" s="166"/>
      <c r="E48" s="166"/>
      <c r="F48" s="166"/>
      <c r="G48" s="166"/>
      <c r="H48" s="166"/>
      <c r="I48" s="166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2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/>
    </row>
    <row r="49" spans="1:53">
      <c r="A49" s="123"/>
      <c r="B49" s="119"/>
      <c r="C49" s="910" t="s">
        <v>83</v>
      </c>
      <c r="D49" s="910"/>
      <c r="E49" s="910"/>
      <c r="F49" s="910"/>
      <c r="G49" s="910"/>
      <c r="H49" s="910"/>
      <c r="I49" s="166"/>
      <c r="J49" s="911" t="s">
        <v>252</v>
      </c>
      <c r="K49" s="911"/>
      <c r="L49" s="911"/>
      <c r="M49" s="911"/>
      <c r="N49" s="911"/>
      <c r="O49" s="911"/>
      <c r="P49" s="911"/>
      <c r="Q49" s="911"/>
      <c r="R49" s="911"/>
      <c r="S49" s="911"/>
      <c r="T49" s="911"/>
      <c r="U49" s="911"/>
      <c r="V49" s="911"/>
      <c r="W49" s="911"/>
      <c r="X49" s="911"/>
      <c r="Y49" s="911"/>
      <c r="Z49" s="121"/>
      <c r="AA49" s="121"/>
      <c r="AB49" s="911" t="s">
        <v>261</v>
      </c>
      <c r="AC49" s="911"/>
      <c r="AD49" s="911"/>
      <c r="AE49" s="911"/>
      <c r="AF49" s="911"/>
      <c r="AG49" s="911"/>
      <c r="AH49" s="911"/>
      <c r="AI49" s="911"/>
      <c r="AJ49" s="911"/>
      <c r="AK49" s="911"/>
      <c r="AL49" s="911"/>
      <c r="AM49" s="911"/>
      <c r="AN49" s="911"/>
      <c r="AO49" s="122"/>
      <c r="AP49" s="122"/>
      <c r="AQ49" s="912"/>
      <c r="AR49" s="912"/>
      <c r="AS49" s="912"/>
      <c r="AT49" s="912"/>
      <c r="AU49" s="912"/>
      <c r="AV49" s="912"/>
      <c r="AW49" s="912"/>
      <c r="AX49" s="912"/>
      <c r="AY49" s="912"/>
      <c r="AZ49" s="912"/>
      <c r="BA49"/>
    </row>
    <row r="50" spans="1:53">
      <c r="A50" s="123"/>
      <c r="B50" s="119"/>
      <c r="C50" s="906"/>
      <c r="D50" s="906"/>
      <c r="E50" s="906"/>
      <c r="F50" s="906"/>
      <c r="G50" s="906"/>
      <c r="H50" s="906"/>
      <c r="I50" s="166"/>
      <c r="J50" s="907" t="s">
        <v>81</v>
      </c>
      <c r="K50" s="907"/>
      <c r="L50" s="907"/>
      <c r="M50" s="907"/>
      <c r="N50" s="907"/>
      <c r="O50" s="907"/>
      <c r="P50" s="907"/>
      <c r="Q50" s="907"/>
      <c r="R50" s="907"/>
      <c r="S50" s="907"/>
      <c r="T50" s="907"/>
      <c r="U50" s="907"/>
      <c r="V50" s="907"/>
      <c r="W50" s="907"/>
      <c r="X50" s="907"/>
      <c r="Y50" s="907"/>
      <c r="Z50" s="121"/>
      <c r="AA50" s="121"/>
      <c r="AB50" s="907" t="s">
        <v>140</v>
      </c>
      <c r="AC50" s="907"/>
      <c r="AD50" s="907"/>
      <c r="AE50" s="907"/>
      <c r="AF50" s="907"/>
      <c r="AG50" s="907"/>
      <c r="AH50" s="907"/>
      <c r="AI50" s="907"/>
      <c r="AJ50" s="907"/>
      <c r="AK50" s="907"/>
      <c r="AL50" s="907"/>
      <c r="AM50" s="907"/>
      <c r="AN50" s="907"/>
      <c r="AO50" s="122"/>
      <c r="AP50" s="122"/>
      <c r="AQ50" s="907" t="s">
        <v>84</v>
      </c>
      <c r="AR50" s="907"/>
      <c r="AS50" s="907"/>
      <c r="AT50" s="907"/>
      <c r="AU50" s="907"/>
      <c r="AV50" s="907"/>
      <c r="AW50" s="907"/>
      <c r="AX50" s="907"/>
      <c r="AY50" s="907"/>
      <c r="AZ50" s="907"/>
      <c r="BA50"/>
    </row>
    <row r="51" spans="1:53">
      <c r="A51" s="123"/>
      <c r="B51" s="119"/>
      <c r="C51" s="166"/>
      <c r="D51" s="166"/>
      <c r="E51" s="166"/>
      <c r="F51" s="166"/>
      <c r="G51" s="166"/>
      <c r="H51" s="166"/>
      <c r="I51" s="166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66"/>
      <c r="AA51" s="166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78"/>
      <c r="AP51" s="78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/>
    </row>
    <row r="52" spans="1:53">
      <c r="A52" s="123"/>
      <c r="B52" s="78"/>
      <c r="C52" s="125" t="s">
        <v>86</v>
      </c>
      <c r="D52" s="908"/>
      <c r="E52" s="908"/>
      <c r="F52" s="166" t="s">
        <v>86</v>
      </c>
      <c r="G52" s="165"/>
      <c r="H52" s="908"/>
      <c r="I52" s="908"/>
      <c r="J52" s="908"/>
      <c r="K52" s="908"/>
      <c r="L52" s="908"/>
      <c r="M52" s="908"/>
      <c r="N52" s="127"/>
      <c r="O52" s="128"/>
      <c r="P52" s="129">
        <v>20</v>
      </c>
      <c r="Q52" s="909"/>
      <c r="R52" s="909"/>
      <c r="S52" s="166" t="s">
        <v>87</v>
      </c>
      <c r="T52" s="127"/>
      <c r="U52" s="127"/>
      <c r="V52" s="127"/>
      <c r="W52" s="127"/>
      <c r="X52" s="78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78"/>
      <c r="AW52" s="78"/>
      <c r="AX52" s="78"/>
      <c r="AY52" s="78"/>
      <c r="AZ52" s="78"/>
      <c r="BA52"/>
    </row>
    <row r="53" spans="1:53">
      <c r="A53" s="123"/>
      <c r="B53" s="78"/>
      <c r="C53" s="78"/>
      <c r="D53" s="905"/>
      <c r="E53" s="905"/>
      <c r="F53" s="78"/>
      <c r="G53" s="78"/>
      <c r="H53" s="905"/>
      <c r="I53" s="905"/>
      <c r="J53" s="905"/>
      <c r="K53" s="905"/>
      <c r="L53" s="905"/>
      <c r="M53" s="905"/>
      <c r="N53" s="78"/>
      <c r="O53" s="78"/>
      <c r="P53" s="78"/>
      <c r="Q53" s="905"/>
      <c r="R53" s="905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/>
    </row>
  </sheetData>
  <mergeCells count="165">
    <mergeCell ref="A1:AZ1"/>
    <mergeCell ref="A3:AZ3"/>
    <mergeCell ref="A5:K5"/>
    <mergeCell ref="L5:AZ5"/>
    <mergeCell ref="A6:K6"/>
    <mergeCell ref="L6:AZ6"/>
    <mergeCell ref="A7:K7"/>
    <mergeCell ref="L7:AZ7"/>
    <mergeCell ref="A8:K8"/>
    <mergeCell ref="B10:AS10"/>
    <mergeCell ref="B16:Y16"/>
    <mergeCell ref="Z16:AB16"/>
    <mergeCell ref="AC16:AJ16"/>
    <mergeCell ref="AK16:AR16"/>
    <mergeCell ref="AS16:AZ16"/>
    <mergeCell ref="Z17:AB17"/>
    <mergeCell ref="AC17:AJ17"/>
    <mergeCell ref="AK17:AR17"/>
    <mergeCell ref="AS17:AZ17"/>
    <mergeCell ref="B17:Y17"/>
    <mergeCell ref="B12:Y14"/>
    <mergeCell ref="Z12:AB14"/>
    <mergeCell ref="AC12:AZ12"/>
    <mergeCell ref="AC13:AJ14"/>
    <mergeCell ref="AK13:AR14"/>
    <mergeCell ref="AS13:AZ14"/>
    <mergeCell ref="B15:Y15"/>
    <mergeCell ref="Z15:AB15"/>
    <mergeCell ref="AC15:AJ15"/>
    <mergeCell ref="AK15:AR15"/>
    <mergeCell ref="AS15:AZ15"/>
    <mergeCell ref="B18:Y18"/>
    <mergeCell ref="Z18:AB18"/>
    <mergeCell ref="AC18:AJ18"/>
    <mergeCell ref="AK18:AR18"/>
    <mergeCell ref="AS18:AZ18"/>
    <mergeCell ref="AQ50:AZ50"/>
    <mergeCell ref="C47:H47"/>
    <mergeCell ref="J47:Y47"/>
    <mergeCell ref="AB47:AH47"/>
    <mergeCell ref="AK47:AZ47"/>
    <mergeCell ref="C46:H46"/>
    <mergeCell ref="B21:Y21"/>
    <mergeCell ref="Z21:AB21"/>
    <mergeCell ref="AC21:AJ21"/>
    <mergeCell ref="AK21:AR21"/>
    <mergeCell ref="AS21:AZ21"/>
    <mergeCell ref="AS26:AZ26"/>
    <mergeCell ref="B27:Y27"/>
    <mergeCell ref="Z27:AB27"/>
    <mergeCell ref="AC27:AJ27"/>
    <mergeCell ref="AK27:AR27"/>
    <mergeCell ref="AS27:AZ27"/>
    <mergeCell ref="B23:AZ23"/>
    <mergeCell ref="B25:Y26"/>
    <mergeCell ref="D53:E53"/>
    <mergeCell ref="H53:M53"/>
    <mergeCell ref="Q53:R53"/>
    <mergeCell ref="D52:E52"/>
    <mergeCell ref="H52:M52"/>
    <mergeCell ref="Q52:R52"/>
    <mergeCell ref="C50:H50"/>
    <mergeCell ref="J50:Y50"/>
    <mergeCell ref="AB50:AN50"/>
    <mergeCell ref="Z25:AB26"/>
    <mergeCell ref="AC25:AZ25"/>
    <mergeCell ref="AC26:AJ26"/>
    <mergeCell ref="AK26:AR26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AS36:AZ36"/>
    <mergeCell ref="B37:Y37"/>
    <mergeCell ref="Z37:AB37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J46:Y46"/>
    <mergeCell ref="AB46:AH46"/>
    <mergeCell ref="AK46:AZ46"/>
    <mergeCell ref="C49:H49"/>
    <mergeCell ref="J49:Y49"/>
    <mergeCell ref="AB49:AN49"/>
    <mergeCell ref="AQ49:AZ49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</mergeCells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42"/>
  <sheetViews>
    <sheetView topLeftCell="A19" workbookViewId="0">
      <selection activeCell="AC20" sqref="AC20:AJ20"/>
    </sheetView>
  </sheetViews>
  <sheetFormatPr defaultRowHeight="15"/>
  <cols>
    <col min="1" max="1" width="3.85546875" style="99" customWidth="1"/>
    <col min="2" max="52" width="3.28515625" style="99" customWidth="1"/>
    <col min="53" max="53" width="9.140625" style="99"/>
  </cols>
  <sheetData>
    <row r="1" spans="1:53">
      <c r="A1" s="985" t="s">
        <v>194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76"/>
      <c r="AP2" s="1076"/>
      <c r="AQ2" s="1076"/>
      <c r="AR2" s="1076"/>
      <c r="AS2" s="1076"/>
      <c r="AT2" s="1076"/>
      <c r="AU2" s="1076"/>
      <c r="AV2" s="1076"/>
      <c r="AW2" s="1076"/>
      <c r="AX2" s="1076"/>
      <c r="AY2" s="1076"/>
      <c r="AZ2" s="1076"/>
    </row>
    <row r="4" spans="1:53" ht="30.75" customHeight="1">
      <c r="A4" s="986" t="s">
        <v>379</v>
      </c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986"/>
      <c r="AM4" s="986"/>
      <c r="AN4" s="986"/>
      <c r="AO4" s="986"/>
      <c r="AP4" s="986"/>
      <c r="AQ4" s="986"/>
      <c r="AR4" s="986"/>
      <c r="AS4" s="986"/>
      <c r="AT4" s="986"/>
      <c r="AU4" s="986"/>
      <c r="AV4" s="986"/>
      <c r="AW4" s="986"/>
      <c r="AX4" s="986"/>
      <c r="AY4" s="986"/>
      <c r="AZ4" s="986"/>
      <c r="BA4" s="133"/>
    </row>
    <row r="5" spans="1:5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</row>
    <row r="6" spans="1:53" ht="32.25" customHeight="1">
      <c r="A6" s="987" t="s">
        <v>101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8" t="s">
        <v>458</v>
      </c>
      <c r="M6" s="988"/>
      <c r="N6" s="988"/>
      <c r="O6" s="988"/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8"/>
      <c r="AH6" s="988"/>
      <c r="AI6" s="988"/>
      <c r="AJ6" s="988"/>
      <c r="AK6" s="988"/>
      <c r="AL6" s="988"/>
      <c r="AM6" s="988"/>
      <c r="AN6" s="988"/>
      <c r="AO6" s="988"/>
      <c r="AP6" s="988"/>
      <c r="AQ6" s="988"/>
      <c r="AR6" s="988"/>
      <c r="AS6" s="988"/>
      <c r="AT6" s="988"/>
      <c r="AU6" s="988"/>
      <c r="AV6" s="988"/>
      <c r="AW6" s="988"/>
      <c r="AX6" s="988"/>
      <c r="AY6" s="988"/>
      <c r="AZ6" s="988"/>
      <c r="BA6" s="134"/>
    </row>
    <row r="7" spans="1:53">
      <c r="A7" s="987" t="s">
        <v>102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1045" t="s">
        <v>258</v>
      </c>
      <c r="M7" s="1045"/>
      <c r="N7" s="1045"/>
      <c r="O7" s="1045"/>
      <c r="P7" s="1045"/>
      <c r="Q7" s="1045"/>
      <c r="R7" s="1045"/>
      <c r="S7" s="1045"/>
      <c r="T7" s="1045"/>
      <c r="U7" s="1045"/>
      <c r="V7" s="1045"/>
      <c r="W7" s="1045"/>
      <c r="X7" s="1045"/>
      <c r="Y7" s="1045"/>
      <c r="Z7" s="1045"/>
      <c r="AA7" s="1045"/>
      <c r="AB7" s="1045"/>
      <c r="AC7" s="1045"/>
      <c r="AD7" s="1045"/>
      <c r="AE7" s="1045"/>
      <c r="AF7" s="1045"/>
      <c r="AG7" s="1045"/>
      <c r="AH7" s="1045"/>
      <c r="AI7" s="1045"/>
      <c r="AJ7" s="1045"/>
      <c r="AK7" s="1045"/>
      <c r="AL7" s="1045"/>
      <c r="AM7" s="1045"/>
      <c r="AN7" s="1045"/>
      <c r="AO7" s="1045"/>
      <c r="AP7" s="1045"/>
      <c r="AQ7" s="1045"/>
      <c r="AR7" s="1045"/>
      <c r="AS7" s="1045"/>
      <c r="AT7" s="1045"/>
      <c r="AU7" s="1045"/>
      <c r="AV7" s="1045"/>
      <c r="AW7" s="1045"/>
      <c r="AX7" s="1045"/>
      <c r="AY7" s="1045"/>
      <c r="AZ7" s="1045"/>
      <c r="BA7" s="135"/>
    </row>
    <row r="8" spans="1:53" ht="18">
      <c r="A8" s="987"/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94" t="s">
        <v>103</v>
      </c>
      <c r="M8" s="994"/>
      <c r="N8" s="994"/>
      <c r="O8" s="994"/>
      <c r="P8" s="994"/>
      <c r="Q8" s="994"/>
      <c r="R8" s="994"/>
      <c r="S8" s="994"/>
      <c r="T8" s="994"/>
      <c r="U8" s="994"/>
      <c r="V8" s="994"/>
      <c r="W8" s="994"/>
      <c r="X8" s="994"/>
      <c r="Y8" s="994"/>
      <c r="Z8" s="994"/>
      <c r="AA8" s="994"/>
      <c r="AB8" s="994"/>
      <c r="AC8" s="994"/>
      <c r="AD8" s="994"/>
      <c r="AE8" s="994"/>
      <c r="AF8" s="994"/>
      <c r="AG8" s="994"/>
      <c r="AH8" s="994"/>
      <c r="AI8" s="994"/>
      <c r="AJ8" s="994"/>
      <c r="AK8" s="994"/>
      <c r="AL8" s="994"/>
      <c r="AM8" s="994"/>
      <c r="AN8" s="994"/>
      <c r="AO8" s="994"/>
      <c r="AP8" s="994"/>
      <c r="AQ8" s="994"/>
      <c r="AR8" s="994"/>
      <c r="AS8" s="994"/>
      <c r="AT8" s="994"/>
      <c r="AU8" s="994"/>
      <c r="AV8" s="994"/>
      <c r="AW8" s="994"/>
      <c r="AX8" s="994"/>
      <c r="AY8" s="994"/>
      <c r="AZ8" s="994"/>
      <c r="BA8" s="136"/>
    </row>
    <row r="9" spans="1:53">
      <c r="A9" s="987" t="s">
        <v>104</v>
      </c>
      <c r="B9" s="987"/>
      <c r="C9" s="987"/>
      <c r="D9" s="987"/>
      <c r="E9" s="987"/>
      <c r="F9" s="987"/>
      <c r="G9" s="987"/>
      <c r="H9" s="987"/>
      <c r="I9" s="987"/>
      <c r="J9" s="987"/>
      <c r="K9" s="987"/>
      <c r="L9" s="102" t="s">
        <v>185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53" ht="15.75" customHeight="1">
      <c r="A10" s="211" t="s">
        <v>446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996">
        <v>180</v>
      </c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996"/>
      <c r="AR10" s="996"/>
      <c r="AS10" s="996"/>
      <c r="AT10" s="996"/>
      <c r="AU10" s="996"/>
      <c r="AV10" s="996"/>
      <c r="AW10" s="996"/>
      <c r="AX10" s="996"/>
      <c r="AY10" s="996"/>
      <c r="AZ10" s="996"/>
      <c r="BA10"/>
    </row>
    <row r="11" spans="1:53" ht="15.75" customHeight="1">
      <c r="A11" s="211" t="s">
        <v>447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996" t="s">
        <v>450</v>
      </c>
      <c r="M11" s="996"/>
      <c r="N11" s="996"/>
      <c r="O11" s="996"/>
      <c r="P11" s="996"/>
      <c r="Q11" s="996"/>
      <c r="R11" s="996"/>
      <c r="S11" s="996"/>
      <c r="T11" s="996"/>
      <c r="U11" s="996"/>
      <c r="V11" s="996"/>
      <c r="W11" s="996"/>
      <c r="X11" s="996"/>
      <c r="Y11" s="996"/>
      <c r="Z11" s="996"/>
      <c r="AA11" s="996"/>
      <c r="AB11" s="996"/>
      <c r="AC11" s="996"/>
      <c r="AD11" s="996"/>
      <c r="AE11" s="996"/>
      <c r="AF11" s="996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  <c r="AR11" s="996"/>
      <c r="AS11" s="996"/>
      <c r="AT11" s="996"/>
      <c r="AU11" s="996"/>
      <c r="AV11" s="996"/>
      <c r="AW11" s="996"/>
      <c r="AX11" s="996"/>
      <c r="AY11" s="996"/>
      <c r="AZ11" s="996"/>
      <c r="BA11"/>
    </row>
    <row r="12" spans="1:53">
      <c r="A12" s="103"/>
      <c r="B12" s="995" t="s">
        <v>168</v>
      </c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995"/>
      <c r="AQ12" s="995"/>
      <c r="AR12" s="995"/>
      <c r="AS12" s="995"/>
      <c r="AT12" s="104"/>
      <c r="AU12" s="104"/>
      <c r="AV12" s="104"/>
      <c r="AW12" s="104"/>
      <c r="AX12" s="104"/>
      <c r="AY12" s="104"/>
      <c r="AZ12" s="104"/>
      <c r="BA12" s="103"/>
    </row>
    <row r="13" spans="1:53" ht="2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</row>
    <row r="14" spans="1:53">
      <c r="A14" s="103"/>
      <c r="B14" s="933" t="s">
        <v>0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4"/>
      <c r="V14" s="934"/>
      <c r="W14" s="934"/>
      <c r="X14" s="934"/>
      <c r="Y14" s="935"/>
      <c r="Z14" s="933" t="s">
        <v>107</v>
      </c>
      <c r="AA14" s="934"/>
      <c r="AB14" s="935"/>
      <c r="AC14" s="951" t="s">
        <v>108</v>
      </c>
      <c r="AD14" s="952"/>
      <c r="AE14" s="952"/>
      <c r="AF14" s="952"/>
      <c r="AG14" s="952"/>
      <c r="AH14" s="952"/>
      <c r="AI14" s="952"/>
      <c r="AJ14" s="952"/>
      <c r="AK14" s="952"/>
      <c r="AL14" s="952"/>
      <c r="AM14" s="952"/>
      <c r="AN14" s="952"/>
      <c r="AO14" s="952"/>
      <c r="AP14" s="952"/>
      <c r="AQ14" s="952"/>
      <c r="AR14" s="952"/>
      <c r="AS14" s="952"/>
      <c r="AT14" s="952"/>
      <c r="AU14" s="952"/>
      <c r="AV14" s="952"/>
      <c r="AW14" s="952"/>
      <c r="AX14" s="952"/>
      <c r="AY14" s="952"/>
      <c r="AZ14" s="953"/>
      <c r="BA14" s="103"/>
    </row>
    <row r="15" spans="1:53">
      <c r="A15" s="103"/>
      <c r="B15" s="989"/>
      <c r="C15" s="990"/>
      <c r="D15" s="990"/>
      <c r="E15" s="990"/>
      <c r="F15" s="990"/>
      <c r="G15" s="990"/>
      <c r="H15" s="990"/>
      <c r="I15" s="990"/>
      <c r="J15" s="990"/>
      <c r="K15" s="990"/>
      <c r="L15" s="990"/>
      <c r="M15" s="990"/>
      <c r="N15" s="990"/>
      <c r="O15" s="990"/>
      <c r="P15" s="990"/>
      <c r="Q15" s="990"/>
      <c r="R15" s="990"/>
      <c r="S15" s="990"/>
      <c r="T15" s="990"/>
      <c r="U15" s="990"/>
      <c r="V15" s="990"/>
      <c r="W15" s="990"/>
      <c r="X15" s="990"/>
      <c r="Y15" s="991"/>
      <c r="Z15" s="989"/>
      <c r="AA15" s="990"/>
      <c r="AB15" s="991"/>
      <c r="AC15" s="1002" t="s">
        <v>268</v>
      </c>
      <c r="AD15" s="1003"/>
      <c r="AE15" s="1003"/>
      <c r="AF15" s="1003"/>
      <c r="AG15" s="1003"/>
      <c r="AH15" s="1003"/>
      <c r="AI15" s="1003"/>
      <c r="AJ15" s="1004"/>
      <c r="AK15" s="1044" t="s">
        <v>250</v>
      </c>
      <c r="AL15" s="1044"/>
      <c r="AM15" s="1044"/>
      <c r="AN15" s="1044"/>
      <c r="AO15" s="1044"/>
      <c r="AP15" s="1044"/>
      <c r="AQ15" s="1044"/>
      <c r="AR15" s="1044"/>
      <c r="AS15" s="1003" t="s">
        <v>257</v>
      </c>
      <c r="AT15" s="1003"/>
      <c r="AU15" s="1003"/>
      <c r="AV15" s="1003"/>
      <c r="AW15" s="1003"/>
      <c r="AX15" s="1003"/>
      <c r="AY15" s="1003"/>
      <c r="AZ15" s="1004"/>
      <c r="BA15" s="103"/>
    </row>
    <row r="16" spans="1:53" ht="32.25" customHeight="1">
      <c r="A16" s="103"/>
      <c r="B16" s="992"/>
      <c r="C16" s="949"/>
      <c r="D16" s="949"/>
      <c r="E16" s="949"/>
      <c r="F16" s="949"/>
      <c r="G16" s="949"/>
      <c r="H16" s="949"/>
      <c r="I16" s="949"/>
      <c r="J16" s="949"/>
      <c r="K16" s="949"/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949"/>
      <c r="W16" s="949"/>
      <c r="X16" s="949"/>
      <c r="Y16" s="950"/>
      <c r="Z16" s="992"/>
      <c r="AA16" s="949"/>
      <c r="AB16" s="950"/>
      <c r="AC16" s="1041"/>
      <c r="AD16" s="1042"/>
      <c r="AE16" s="1042"/>
      <c r="AF16" s="1042"/>
      <c r="AG16" s="1042"/>
      <c r="AH16" s="1042"/>
      <c r="AI16" s="1042"/>
      <c r="AJ16" s="1043"/>
      <c r="AK16" s="1044"/>
      <c r="AL16" s="1044"/>
      <c r="AM16" s="1044"/>
      <c r="AN16" s="1044"/>
      <c r="AO16" s="1044"/>
      <c r="AP16" s="1044"/>
      <c r="AQ16" s="1044"/>
      <c r="AR16" s="1044"/>
      <c r="AS16" s="1042"/>
      <c r="AT16" s="1042"/>
      <c r="AU16" s="1042"/>
      <c r="AV16" s="1042"/>
      <c r="AW16" s="1042"/>
      <c r="AX16" s="1042"/>
      <c r="AY16" s="1042"/>
      <c r="AZ16" s="1043"/>
      <c r="BA16" s="103"/>
    </row>
    <row r="17" spans="1:53" ht="15.75" thickBot="1">
      <c r="A17" s="105"/>
      <c r="B17" s="972">
        <v>1</v>
      </c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3"/>
      <c r="V17" s="973"/>
      <c r="W17" s="973"/>
      <c r="X17" s="973"/>
      <c r="Y17" s="974"/>
      <c r="Z17" s="975" t="s">
        <v>109</v>
      </c>
      <c r="AA17" s="976"/>
      <c r="AB17" s="977"/>
      <c r="AC17" s="978" t="s">
        <v>110</v>
      </c>
      <c r="AD17" s="979"/>
      <c r="AE17" s="979"/>
      <c r="AF17" s="979"/>
      <c r="AG17" s="979"/>
      <c r="AH17" s="979"/>
      <c r="AI17" s="979"/>
      <c r="AJ17" s="980"/>
      <c r="AK17" s="978" t="s">
        <v>63</v>
      </c>
      <c r="AL17" s="979"/>
      <c r="AM17" s="979"/>
      <c r="AN17" s="979"/>
      <c r="AO17" s="979"/>
      <c r="AP17" s="979"/>
      <c r="AQ17" s="979"/>
      <c r="AR17" s="980"/>
      <c r="AS17" s="978" t="s">
        <v>64</v>
      </c>
      <c r="AT17" s="979"/>
      <c r="AU17" s="979"/>
      <c r="AV17" s="979"/>
      <c r="AW17" s="979"/>
      <c r="AX17" s="979"/>
      <c r="AY17" s="979"/>
      <c r="AZ17" s="980"/>
      <c r="BA17" s="137"/>
    </row>
    <row r="18" spans="1:53" ht="30.75" customHeight="1">
      <c r="A18" s="78"/>
      <c r="B18" s="445" t="s">
        <v>186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968"/>
      <c r="Z18" s="1059" t="s">
        <v>112</v>
      </c>
      <c r="AA18" s="1060"/>
      <c r="AB18" s="1060"/>
      <c r="AC18" s="1061"/>
      <c r="AD18" s="1061"/>
      <c r="AE18" s="1061"/>
      <c r="AF18" s="1061"/>
      <c r="AG18" s="1061"/>
      <c r="AH18" s="1061"/>
      <c r="AI18" s="1061"/>
      <c r="AJ18" s="1061"/>
      <c r="AK18" s="1061"/>
      <c r="AL18" s="1061"/>
      <c r="AM18" s="1061"/>
      <c r="AN18" s="1061"/>
      <c r="AO18" s="1061"/>
      <c r="AP18" s="1061"/>
      <c r="AQ18" s="1061"/>
      <c r="AR18" s="1061"/>
      <c r="AS18" s="1061"/>
      <c r="AT18" s="1061"/>
      <c r="AU18" s="1061"/>
      <c r="AV18" s="1061"/>
      <c r="AW18" s="1061"/>
      <c r="AX18" s="1061"/>
      <c r="AY18" s="1061"/>
      <c r="AZ18" s="1062"/>
      <c r="BA18" s="78"/>
    </row>
    <row r="19" spans="1:53">
      <c r="A19" s="78"/>
      <c r="B19" s="445" t="s">
        <v>187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968"/>
      <c r="Z19" s="1047" t="s">
        <v>113</v>
      </c>
      <c r="AA19" s="1048"/>
      <c r="AB19" s="1048"/>
      <c r="AC19" s="948"/>
      <c r="AD19" s="948"/>
      <c r="AE19" s="948"/>
      <c r="AF19" s="948"/>
      <c r="AG19" s="948"/>
      <c r="AH19" s="948"/>
      <c r="AI19" s="948"/>
      <c r="AJ19" s="948"/>
      <c r="AK19" s="948"/>
      <c r="AL19" s="948"/>
      <c r="AM19" s="948"/>
      <c r="AN19" s="948"/>
      <c r="AO19" s="948"/>
      <c r="AP19" s="948"/>
      <c r="AQ19" s="948"/>
      <c r="AR19" s="948"/>
      <c r="AS19" s="948"/>
      <c r="AT19" s="948"/>
      <c r="AU19" s="948"/>
      <c r="AV19" s="948"/>
      <c r="AW19" s="948"/>
      <c r="AX19" s="948"/>
      <c r="AY19" s="948"/>
      <c r="AZ19" s="1049"/>
      <c r="BA19" s="78"/>
    </row>
    <row r="20" spans="1:53">
      <c r="A20" s="78"/>
      <c r="B20" s="445" t="s">
        <v>188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969" t="s">
        <v>114</v>
      </c>
      <c r="AA20" s="970"/>
      <c r="AB20" s="971"/>
      <c r="AC20" s="948"/>
      <c r="AD20" s="948"/>
      <c r="AE20" s="948"/>
      <c r="AF20" s="948"/>
      <c r="AG20" s="948"/>
      <c r="AH20" s="948"/>
      <c r="AI20" s="948"/>
      <c r="AJ20" s="948"/>
      <c r="AK20" s="948"/>
      <c r="AL20" s="948"/>
      <c r="AM20" s="948"/>
      <c r="AN20" s="948"/>
      <c r="AO20" s="948"/>
      <c r="AP20" s="948"/>
      <c r="AQ20" s="948"/>
      <c r="AR20" s="948"/>
      <c r="AS20" s="948"/>
      <c r="AT20" s="948"/>
      <c r="AU20" s="948"/>
      <c r="AV20" s="948"/>
      <c r="AW20" s="948"/>
      <c r="AX20" s="948"/>
      <c r="AY20" s="948"/>
      <c r="AZ20" s="1049"/>
      <c r="BA20" s="78"/>
    </row>
    <row r="21" spans="1:53" ht="15.75" thickBot="1">
      <c r="A21" s="78"/>
      <c r="B21" s="961" t="s">
        <v>118</v>
      </c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4" t="s">
        <v>119</v>
      </c>
      <c r="AA21" s="965"/>
      <c r="AB21" s="966"/>
      <c r="AC21" s="1074"/>
      <c r="AD21" s="1074"/>
      <c r="AE21" s="1074"/>
      <c r="AF21" s="1074"/>
      <c r="AG21" s="1074"/>
      <c r="AH21" s="1074"/>
      <c r="AI21" s="1074"/>
      <c r="AJ21" s="1074"/>
      <c r="AK21" s="1074"/>
      <c r="AL21" s="1074"/>
      <c r="AM21" s="1074"/>
      <c r="AN21" s="1074"/>
      <c r="AO21" s="1074"/>
      <c r="AP21" s="1074"/>
      <c r="AQ21" s="1074"/>
      <c r="AR21" s="1074"/>
      <c r="AS21" s="1074"/>
      <c r="AT21" s="1074"/>
      <c r="AU21" s="1074"/>
      <c r="AV21" s="1074"/>
      <c r="AW21" s="1074"/>
      <c r="AX21" s="1074"/>
      <c r="AY21" s="1074"/>
      <c r="AZ21" s="1075"/>
      <c r="BA21" s="78"/>
    </row>
    <row r="22" spans="1:53" ht="9.75" customHeight="1">
      <c r="A22" s="103"/>
      <c r="B22" s="10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103"/>
    </row>
    <row r="23" spans="1:53">
      <c r="A23" s="103"/>
      <c r="B23" s="967" t="s">
        <v>189</v>
      </c>
      <c r="C23" s="967"/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  <c r="O23" s="967"/>
      <c r="P23" s="967"/>
      <c r="Q23" s="967"/>
      <c r="R23" s="967"/>
      <c r="S23" s="967"/>
      <c r="T23" s="967"/>
      <c r="U23" s="967"/>
      <c r="V23" s="967"/>
      <c r="W23" s="967"/>
      <c r="X23" s="967"/>
      <c r="Y23" s="967"/>
      <c r="Z23" s="967"/>
      <c r="AA23" s="967"/>
      <c r="AB23" s="967"/>
      <c r="AC23" s="967"/>
      <c r="AD23" s="967"/>
      <c r="AE23" s="967"/>
      <c r="AF23" s="967"/>
      <c r="AG23" s="967"/>
      <c r="AH23" s="967"/>
      <c r="AI23" s="967"/>
      <c r="AJ23" s="967"/>
      <c r="AK23" s="967"/>
      <c r="AL23" s="967"/>
      <c r="AM23" s="967"/>
      <c r="AN23" s="967"/>
      <c r="AO23" s="967"/>
      <c r="AP23" s="967"/>
      <c r="AQ23" s="967"/>
      <c r="AR23" s="967"/>
      <c r="AS23" s="967"/>
      <c r="AT23" s="967"/>
      <c r="AU23" s="967"/>
      <c r="AV23" s="967"/>
      <c r="AW23" s="967"/>
      <c r="AX23" s="967"/>
      <c r="AY23" s="967"/>
      <c r="AZ23" s="967"/>
      <c r="BA23" s="103"/>
    </row>
    <row r="24" spans="1:53" ht="6" customHeight="1">
      <c r="A24" s="103"/>
      <c r="B24" s="192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8"/>
    </row>
    <row r="25" spans="1:53">
      <c r="A25" s="110"/>
      <c r="B25" s="933" t="s">
        <v>0</v>
      </c>
      <c r="C25" s="934"/>
      <c r="D25" s="934"/>
      <c r="E25" s="934"/>
      <c r="F25" s="934"/>
      <c r="G25" s="934"/>
      <c r="H25" s="934"/>
      <c r="I25" s="934"/>
      <c r="J25" s="934"/>
      <c r="K25" s="934"/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934"/>
      <c r="Y25" s="935"/>
      <c r="Z25" s="953" t="s">
        <v>107</v>
      </c>
      <c r="AA25" s="948"/>
      <c r="AB25" s="948"/>
      <c r="AC25" s="948" t="s">
        <v>108</v>
      </c>
      <c r="AD25" s="948"/>
      <c r="AE25" s="948"/>
      <c r="AF25" s="948"/>
      <c r="AG25" s="948"/>
      <c r="AH25" s="948"/>
      <c r="AI25" s="948"/>
      <c r="AJ25" s="948"/>
      <c r="AK25" s="948"/>
      <c r="AL25" s="948"/>
      <c r="AM25" s="948"/>
      <c r="AN25" s="948"/>
      <c r="AO25" s="948"/>
      <c r="AP25" s="948"/>
      <c r="AQ25" s="948"/>
      <c r="AR25" s="948"/>
      <c r="AS25" s="948"/>
      <c r="AT25" s="948"/>
      <c r="AU25" s="948"/>
      <c r="AV25" s="948"/>
      <c r="AW25" s="948"/>
      <c r="AX25" s="948"/>
      <c r="AY25" s="948"/>
      <c r="AZ25" s="948"/>
      <c r="BA25" s="138"/>
    </row>
    <row r="26" spans="1:53" ht="43.5" customHeight="1">
      <c r="A26" s="110"/>
      <c r="B26" s="992"/>
      <c r="C26" s="949"/>
      <c r="D26" s="949"/>
      <c r="E26" s="949"/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49"/>
      <c r="Y26" s="950"/>
      <c r="Z26" s="953"/>
      <c r="AA26" s="948"/>
      <c r="AB26" s="948"/>
      <c r="AC26" s="942" t="s">
        <v>249</v>
      </c>
      <c r="AD26" s="943"/>
      <c r="AE26" s="943"/>
      <c r="AF26" s="943"/>
      <c r="AG26" s="943"/>
      <c r="AH26" s="943"/>
      <c r="AI26" s="943"/>
      <c r="AJ26" s="944"/>
      <c r="AK26" s="942" t="s">
        <v>250</v>
      </c>
      <c r="AL26" s="943"/>
      <c r="AM26" s="943"/>
      <c r="AN26" s="943"/>
      <c r="AO26" s="943"/>
      <c r="AP26" s="943"/>
      <c r="AQ26" s="943"/>
      <c r="AR26" s="944"/>
      <c r="AS26" s="942" t="s">
        <v>257</v>
      </c>
      <c r="AT26" s="943"/>
      <c r="AU26" s="943"/>
      <c r="AV26" s="943"/>
      <c r="AW26" s="943"/>
      <c r="AX26" s="943"/>
      <c r="AY26" s="943"/>
      <c r="AZ26" s="944"/>
      <c r="BA26" s="138"/>
    </row>
    <row r="27" spans="1:53" ht="15.75" thickBot="1">
      <c r="A27" s="111"/>
      <c r="B27" s="1066">
        <v>1</v>
      </c>
      <c r="C27" s="1067"/>
      <c r="D27" s="1067"/>
      <c r="E27" s="1067"/>
      <c r="F27" s="1067"/>
      <c r="G27" s="1067"/>
      <c r="H27" s="1067"/>
      <c r="I27" s="1067"/>
      <c r="J27" s="1067"/>
      <c r="K27" s="1067"/>
      <c r="L27" s="1067"/>
      <c r="M27" s="1067"/>
      <c r="N27" s="1067"/>
      <c r="O27" s="1067"/>
      <c r="P27" s="1067"/>
      <c r="Q27" s="1067"/>
      <c r="R27" s="1067"/>
      <c r="S27" s="1067"/>
      <c r="T27" s="1067"/>
      <c r="U27" s="1067"/>
      <c r="V27" s="1067"/>
      <c r="W27" s="1067"/>
      <c r="X27" s="1067"/>
      <c r="Y27" s="1068"/>
      <c r="Z27" s="1069" t="s">
        <v>109</v>
      </c>
      <c r="AA27" s="1069"/>
      <c r="AB27" s="1070"/>
      <c r="AC27" s="1071" t="s">
        <v>110</v>
      </c>
      <c r="AD27" s="1072"/>
      <c r="AE27" s="1072"/>
      <c r="AF27" s="1072"/>
      <c r="AG27" s="1072"/>
      <c r="AH27" s="1072"/>
      <c r="AI27" s="1072"/>
      <c r="AJ27" s="1073"/>
      <c r="AK27" s="1071" t="s">
        <v>63</v>
      </c>
      <c r="AL27" s="1072"/>
      <c r="AM27" s="1072"/>
      <c r="AN27" s="1072"/>
      <c r="AO27" s="1072"/>
      <c r="AP27" s="1072"/>
      <c r="AQ27" s="1072"/>
      <c r="AR27" s="1073"/>
      <c r="AS27" s="1071" t="s">
        <v>64</v>
      </c>
      <c r="AT27" s="1072"/>
      <c r="AU27" s="1072"/>
      <c r="AV27" s="1072"/>
      <c r="AW27" s="1072"/>
      <c r="AX27" s="1072"/>
      <c r="AY27" s="1072"/>
      <c r="AZ27" s="1073"/>
      <c r="BA27" s="137"/>
    </row>
    <row r="28" spans="1:53">
      <c r="A28" s="110"/>
      <c r="B28" s="924" t="s">
        <v>190</v>
      </c>
      <c r="C28" s="1046"/>
      <c r="D28" s="1046"/>
      <c r="E28" s="1046"/>
      <c r="F28" s="1046"/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046"/>
      <c r="R28" s="1046"/>
      <c r="S28" s="1046"/>
      <c r="T28" s="1046"/>
      <c r="U28" s="1046"/>
      <c r="V28" s="1046"/>
      <c r="W28" s="1046"/>
      <c r="X28" s="1046"/>
      <c r="Y28" s="1046"/>
      <c r="Z28" s="1059" t="s">
        <v>112</v>
      </c>
      <c r="AA28" s="1060"/>
      <c r="AB28" s="1060"/>
      <c r="AC28" s="1061"/>
      <c r="AD28" s="1061"/>
      <c r="AE28" s="1061"/>
      <c r="AF28" s="1061"/>
      <c r="AG28" s="1061"/>
      <c r="AH28" s="1061"/>
      <c r="AI28" s="1061"/>
      <c r="AJ28" s="1061"/>
      <c r="AK28" s="1061"/>
      <c r="AL28" s="1061"/>
      <c r="AM28" s="1061"/>
      <c r="AN28" s="1061"/>
      <c r="AO28" s="1061"/>
      <c r="AP28" s="1061"/>
      <c r="AQ28" s="1061"/>
      <c r="AR28" s="1061"/>
      <c r="AS28" s="1061"/>
      <c r="AT28" s="1061"/>
      <c r="AU28" s="1061"/>
      <c r="AV28" s="1061"/>
      <c r="AW28" s="1061"/>
      <c r="AX28" s="1061"/>
      <c r="AY28" s="1061"/>
      <c r="AZ28" s="1062"/>
      <c r="BA28" s="137"/>
    </row>
    <row r="29" spans="1:53">
      <c r="A29" s="110"/>
      <c r="B29" s="1063" t="s">
        <v>176</v>
      </c>
      <c r="C29" s="1064"/>
      <c r="D29" s="1064"/>
      <c r="E29" s="1064"/>
      <c r="F29" s="1064"/>
      <c r="G29" s="1064"/>
      <c r="H29" s="1064"/>
      <c r="I29" s="1064"/>
      <c r="J29" s="1064"/>
      <c r="K29" s="1064"/>
      <c r="L29" s="1064"/>
      <c r="M29" s="1064"/>
      <c r="N29" s="1064"/>
      <c r="O29" s="1064"/>
      <c r="P29" s="1064"/>
      <c r="Q29" s="1064"/>
      <c r="R29" s="1064"/>
      <c r="S29" s="1064"/>
      <c r="T29" s="1064"/>
      <c r="U29" s="1064"/>
      <c r="V29" s="1064"/>
      <c r="W29" s="1064"/>
      <c r="X29" s="1064"/>
      <c r="Y29" s="1065"/>
      <c r="Z29" s="1047" t="s">
        <v>127</v>
      </c>
      <c r="AA29" s="1048"/>
      <c r="AB29" s="1048"/>
      <c r="AC29" s="948"/>
      <c r="AD29" s="948"/>
      <c r="AE29" s="948"/>
      <c r="AF29" s="948"/>
      <c r="AG29" s="948"/>
      <c r="AH29" s="948"/>
      <c r="AI29" s="948"/>
      <c r="AJ29" s="948"/>
      <c r="AK29" s="948"/>
      <c r="AL29" s="948"/>
      <c r="AM29" s="948"/>
      <c r="AN29" s="948"/>
      <c r="AO29" s="948"/>
      <c r="AP29" s="948"/>
      <c r="AQ29" s="948"/>
      <c r="AR29" s="948"/>
      <c r="AS29" s="948"/>
      <c r="AT29" s="948"/>
      <c r="AU29" s="948"/>
      <c r="AV29" s="948"/>
      <c r="AW29" s="948"/>
      <c r="AX29" s="948"/>
      <c r="AY29" s="948"/>
      <c r="AZ29" s="1049"/>
      <c r="BA29" s="137"/>
    </row>
    <row r="30" spans="1:53">
      <c r="A30" s="110"/>
      <c r="B30" s="449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1047" t="s">
        <v>128</v>
      </c>
      <c r="AA30" s="1048"/>
      <c r="AB30" s="1048"/>
      <c r="AC30" s="948"/>
      <c r="AD30" s="948"/>
      <c r="AE30" s="948"/>
      <c r="AF30" s="948"/>
      <c r="AG30" s="948"/>
      <c r="AH30" s="948"/>
      <c r="AI30" s="948"/>
      <c r="AJ30" s="948"/>
      <c r="AK30" s="948"/>
      <c r="AL30" s="948"/>
      <c r="AM30" s="948"/>
      <c r="AN30" s="948"/>
      <c r="AO30" s="948"/>
      <c r="AP30" s="948"/>
      <c r="AQ30" s="948"/>
      <c r="AR30" s="948"/>
      <c r="AS30" s="948"/>
      <c r="AT30" s="948"/>
      <c r="AU30" s="948"/>
      <c r="AV30" s="948"/>
      <c r="AW30" s="948"/>
      <c r="AX30" s="948"/>
      <c r="AY30" s="948"/>
      <c r="AZ30" s="1049"/>
      <c r="BA30" s="137"/>
    </row>
    <row r="31" spans="1:53">
      <c r="A31" s="110"/>
      <c r="B31" s="924"/>
      <c r="C31" s="1046"/>
      <c r="D31" s="1046"/>
      <c r="E31" s="1046"/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7" t="s">
        <v>191</v>
      </c>
      <c r="AA31" s="1048"/>
      <c r="AB31" s="1048"/>
      <c r="AC31" s="948"/>
      <c r="AD31" s="948"/>
      <c r="AE31" s="948"/>
      <c r="AF31" s="948"/>
      <c r="AG31" s="948"/>
      <c r="AH31" s="948"/>
      <c r="AI31" s="948"/>
      <c r="AJ31" s="948"/>
      <c r="AK31" s="948"/>
      <c r="AL31" s="948"/>
      <c r="AM31" s="948"/>
      <c r="AN31" s="948"/>
      <c r="AO31" s="948"/>
      <c r="AP31" s="948"/>
      <c r="AQ31" s="948"/>
      <c r="AR31" s="948"/>
      <c r="AS31" s="948"/>
      <c r="AT31" s="948"/>
      <c r="AU31" s="948"/>
      <c r="AV31" s="948"/>
      <c r="AW31" s="948"/>
      <c r="AX31" s="948"/>
      <c r="AY31" s="948"/>
      <c r="AZ31" s="1049"/>
      <c r="BA31" s="137"/>
    </row>
    <row r="32" spans="1:53" ht="15.75" thickBot="1">
      <c r="A32" s="78"/>
      <c r="B32" s="961" t="s">
        <v>133</v>
      </c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2"/>
      <c r="Y32" s="962"/>
      <c r="Z32" s="1050" t="s">
        <v>119</v>
      </c>
      <c r="AA32" s="1051"/>
      <c r="AB32" s="1052"/>
      <c r="AC32" s="1053"/>
      <c r="AD32" s="1054"/>
      <c r="AE32" s="1054"/>
      <c r="AF32" s="1054"/>
      <c r="AG32" s="1054"/>
      <c r="AH32" s="1054"/>
      <c r="AI32" s="1054"/>
      <c r="AJ32" s="1055"/>
      <c r="AK32" s="1053"/>
      <c r="AL32" s="1054"/>
      <c r="AM32" s="1054"/>
      <c r="AN32" s="1054"/>
      <c r="AO32" s="1054"/>
      <c r="AP32" s="1054"/>
      <c r="AQ32" s="1054"/>
      <c r="AR32" s="1055"/>
      <c r="AS32" s="1053"/>
      <c r="AT32" s="1054"/>
      <c r="AU32" s="1054"/>
      <c r="AV32" s="1054"/>
      <c r="AW32" s="1054"/>
      <c r="AX32" s="1054"/>
      <c r="AY32" s="1054"/>
      <c r="AZ32" s="1056"/>
      <c r="BA32" s="139"/>
    </row>
    <row r="33" spans="1:53">
      <c r="A33" s="103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3"/>
    </row>
    <row r="34" spans="1:53" ht="2.25" customHeight="1">
      <c r="A34" s="78"/>
      <c r="B34" s="117"/>
      <c r="C34" s="117"/>
      <c r="D34" s="117"/>
      <c r="E34" s="117"/>
      <c r="F34" s="117"/>
      <c r="G34" s="117"/>
      <c r="H34" s="117"/>
      <c r="I34" s="117"/>
      <c r="J34" s="116"/>
      <c r="K34" s="116"/>
      <c r="L34" s="116"/>
      <c r="M34" s="116"/>
      <c r="N34" s="116"/>
      <c r="O34" s="116"/>
      <c r="P34" s="116"/>
      <c r="Q34" s="116"/>
      <c r="R34" s="118"/>
      <c r="S34" s="118"/>
      <c r="T34" s="118"/>
      <c r="U34" s="118"/>
      <c r="V34" s="118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</row>
    <row r="35" spans="1:53" ht="0.75" customHeight="1">
      <c r="A35" s="78"/>
      <c r="B35" s="160"/>
      <c r="C35" s="160"/>
      <c r="D35" s="160"/>
      <c r="E35" s="160"/>
      <c r="F35" s="160"/>
      <c r="G35" s="160"/>
      <c r="H35" s="160"/>
      <c r="I35" s="160"/>
      <c r="J35" s="157"/>
      <c r="K35" s="157"/>
      <c r="L35" s="157"/>
      <c r="M35" s="157"/>
      <c r="N35" s="157"/>
      <c r="O35" s="157"/>
      <c r="P35" s="157"/>
      <c r="Q35" s="157"/>
      <c r="R35" s="118"/>
      <c r="S35" s="118"/>
      <c r="T35" s="118"/>
      <c r="U35" s="118"/>
      <c r="V35" s="118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</row>
    <row r="36" spans="1:53">
      <c r="A36" s="78"/>
      <c r="B36" s="119"/>
      <c r="C36" s="910" t="s">
        <v>138</v>
      </c>
      <c r="D36" s="910"/>
      <c r="E36" s="910"/>
      <c r="F36" s="910"/>
      <c r="G36" s="910"/>
      <c r="H36" s="910"/>
      <c r="I36" s="158"/>
      <c r="J36" s="914" t="s">
        <v>251</v>
      </c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158"/>
      <c r="AA36" s="158"/>
      <c r="AB36" s="914"/>
      <c r="AC36" s="914"/>
      <c r="AD36" s="914"/>
      <c r="AE36" s="914"/>
      <c r="AF36" s="914"/>
      <c r="AG36" s="914"/>
      <c r="AH36" s="914"/>
      <c r="AI36" s="78"/>
      <c r="AJ36" s="78"/>
      <c r="AK36" s="914" t="s">
        <v>455</v>
      </c>
      <c r="AL36" s="914"/>
      <c r="AM36" s="914"/>
      <c r="AN36" s="914"/>
      <c r="AO36" s="914"/>
      <c r="AP36" s="914"/>
      <c r="AQ36" s="914"/>
      <c r="AR36" s="914"/>
      <c r="AS36" s="914"/>
      <c r="AT36" s="914"/>
      <c r="AU36" s="914"/>
      <c r="AV36" s="914"/>
      <c r="AW36" s="914"/>
      <c r="AX36" s="914"/>
      <c r="AY36" s="914"/>
      <c r="AZ36" s="914"/>
      <c r="BA36" s="123"/>
    </row>
    <row r="37" spans="1:53">
      <c r="A37" s="78"/>
      <c r="B37" s="119"/>
      <c r="C37" s="910" t="s">
        <v>139</v>
      </c>
      <c r="D37" s="910"/>
      <c r="E37" s="910"/>
      <c r="F37" s="910"/>
      <c r="G37" s="910"/>
      <c r="H37" s="910"/>
      <c r="I37" s="158"/>
      <c r="J37" s="907" t="s">
        <v>81</v>
      </c>
      <c r="K37" s="907"/>
      <c r="L37" s="907"/>
      <c r="M37" s="907"/>
      <c r="N37" s="907"/>
      <c r="O37" s="907"/>
      <c r="P37" s="907"/>
      <c r="Q37" s="907"/>
      <c r="R37" s="907"/>
      <c r="S37" s="907"/>
      <c r="T37" s="907"/>
      <c r="U37" s="907"/>
      <c r="V37" s="907"/>
      <c r="W37" s="907"/>
      <c r="X37" s="907"/>
      <c r="Y37" s="907"/>
      <c r="Z37" s="121"/>
      <c r="AA37" s="121"/>
      <c r="AB37" s="907" t="s">
        <v>82</v>
      </c>
      <c r="AC37" s="907"/>
      <c r="AD37" s="907"/>
      <c r="AE37" s="907"/>
      <c r="AF37" s="907"/>
      <c r="AG37" s="907"/>
      <c r="AH37" s="907"/>
      <c r="AI37" s="122"/>
      <c r="AJ37" s="122"/>
      <c r="AK37" s="907" t="s">
        <v>85</v>
      </c>
      <c r="AL37" s="907"/>
      <c r="AM37" s="907"/>
      <c r="AN37" s="907"/>
      <c r="AO37" s="907"/>
      <c r="AP37" s="907"/>
      <c r="AQ37" s="907"/>
      <c r="AR37" s="907"/>
      <c r="AS37" s="907"/>
      <c r="AT37" s="907"/>
      <c r="AU37" s="907"/>
      <c r="AV37" s="907"/>
      <c r="AW37" s="907"/>
      <c r="AX37" s="907"/>
      <c r="AY37" s="907"/>
      <c r="AZ37" s="907"/>
      <c r="BA37" s="123"/>
    </row>
    <row r="38" spans="1:53">
      <c r="A38" s="103"/>
      <c r="B38" s="119"/>
      <c r="C38" s="158"/>
      <c r="D38" s="158"/>
      <c r="E38" s="158"/>
      <c r="F38" s="158"/>
      <c r="G38" s="158"/>
      <c r="H38" s="158"/>
      <c r="I38" s="158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3"/>
    </row>
    <row r="39" spans="1:53">
      <c r="A39" s="123"/>
      <c r="B39" s="119"/>
      <c r="C39" s="910" t="s">
        <v>83</v>
      </c>
      <c r="D39" s="910"/>
      <c r="E39" s="910"/>
      <c r="F39" s="910"/>
      <c r="G39" s="910"/>
      <c r="H39" s="910"/>
      <c r="I39" s="158"/>
      <c r="J39" s="911" t="s">
        <v>252</v>
      </c>
      <c r="K39" s="911"/>
      <c r="L39" s="911"/>
      <c r="M39" s="911"/>
      <c r="N39" s="911"/>
      <c r="O39" s="911"/>
      <c r="P39" s="911"/>
      <c r="Q39" s="911"/>
      <c r="R39" s="911"/>
      <c r="S39" s="911"/>
      <c r="T39" s="911"/>
      <c r="U39" s="911"/>
      <c r="V39" s="911"/>
      <c r="W39" s="911"/>
      <c r="X39" s="911"/>
      <c r="Y39" s="911"/>
      <c r="Z39" s="121"/>
      <c r="AA39" s="121"/>
      <c r="AB39" s="911" t="s">
        <v>266</v>
      </c>
      <c r="AC39" s="911"/>
      <c r="AD39" s="911"/>
      <c r="AE39" s="911"/>
      <c r="AF39" s="911"/>
      <c r="AG39" s="911"/>
      <c r="AH39" s="911"/>
      <c r="AI39" s="911"/>
      <c r="AJ39" s="911"/>
      <c r="AK39" s="911"/>
      <c r="AL39" s="911"/>
      <c r="AM39" s="911"/>
      <c r="AN39" s="911"/>
      <c r="AO39" s="122"/>
      <c r="AP39" s="122"/>
      <c r="AQ39" s="912" t="s">
        <v>262</v>
      </c>
      <c r="AR39" s="912"/>
      <c r="AS39" s="912"/>
      <c r="AT39" s="912"/>
      <c r="AU39" s="912"/>
      <c r="AV39" s="912"/>
      <c r="AW39" s="912"/>
      <c r="AX39" s="912"/>
      <c r="AY39" s="912"/>
      <c r="AZ39" s="912"/>
      <c r="BA39" s="123"/>
    </row>
    <row r="40" spans="1:53">
      <c r="A40" s="123"/>
      <c r="B40" s="119"/>
      <c r="C40" s="906"/>
      <c r="D40" s="906"/>
      <c r="E40" s="906"/>
      <c r="F40" s="906"/>
      <c r="G40" s="906"/>
      <c r="H40" s="906"/>
      <c r="I40" s="158"/>
      <c r="J40" s="907" t="s">
        <v>81</v>
      </c>
      <c r="K40" s="907"/>
      <c r="L40" s="907"/>
      <c r="M40" s="907"/>
      <c r="N40" s="907"/>
      <c r="O40" s="907"/>
      <c r="P40" s="907"/>
      <c r="Q40" s="907"/>
      <c r="R40" s="907"/>
      <c r="S40" s="907"/>
      <c r="T40" s="907"/>
      <c r="U40" s="907"/>
      <c r="V40" s="907"/>
      <c r="W40" s="907"/>
      <c r="X40" s="907"/>
      <c r="Y40" s="907"/>
      <c r="Z40" s="121"/>
      <c r="AA40" s="121"/>
      <c r="AB40" s="907" t="s">
        <v>140</v>
      </c>
      <c r="AC40" s="907"/>
      <c r="AD40" s="907"/>
      <c r="AE40" s="907"/>
      <c r="AF40" s="907"/>
      <c r="AG40" s="907"/>
      <c r="AH40" s="907"/>
      <c r="AI40" s="907"/>
      <c r="AJ40" s="907"/>
      <c r="AK40" s="907"/>
      <c r="AL40" s="907"/>
      <c r="AM40" s="907"/>
      <c r="AN40" s="907"/>
      <c r="AO40" s="122"/>
      <c r="AP40" s="122"/>
      <c r="AQ40" s="907" t="s">
        <v>84</v>
      </c>
      <c r="AR40" s="907"/>
      <c r="AS40" s="907"/>
      <c r="AT40" s="907"/>
      <c r="AU40" s="907"/>
      <c r="AV40" s="907"/>
      <c r="AW40" s="907"/>
      <c r="AX40" s="907"/>
      <c r="AY40" s="907"/>
      <c r="AZ40" s="907"/>
      <c r="BA40" s="123"/>
    </row>
    <row r="41" spans="1:53">
      <c r="A41" s="123"/>
      <c r="B41" s="119"/>
      <c r="C41" s="158"/>
      <c r="D41" s="158"/>
      <c r="E41" s="158"/>
      <c r="F41" s="158"/>
      <c r="G41" s="158"/>
      <c r="H41" s="158"/>
      <c r="I41" s="158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58"/>
      <c r="AA41" s="158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78"/>
      <c r="AP41" s="78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3"/>
    </row>
    <row r="42" spans="1:53">
      <c r="A42" s="123"/>
      <c r="B42" s="78"/>
      <c r="C42" s="125" t="s">
        <v>86</v>
      </c>
      <c r="D42" s="908"/>
      <c r="E42" s="908"/>
      <c r="F42" s="158" t="s">
        <v>86</v>
      </c>
      <c r="G42" s="159"/>
      <c r="H42" s="908"/>
      <c r="I42" s="908"/>
      <c r="J42" s="908"/>
      <c r="K42" s="908"/>
      <c r="L42" s="908"/>
      <c r="M42" s="908"/>
      <c r="N42" s="127"/>
      <c r="O42" s="128"/>
      <c r="P42" s="129">
        <v>20</v>
      </c>
      <c r="Q42" s="909"/>
      <c r="R42" s="909"/>
      <c r="S42" s="158" t="s">
        <v>87</v>
      </c>
      <c r="T42" s="127"/>
      <c r="U42" s="127"/>
      <c r="V42" s="127"/>
      <c r="W42" s="127"/>
      <c r="X42" s="7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78"/>
      <c r="AW42" s="78"/>
      <c r="AX42" s="78"/>
      <c r="AY42" s="78"/>
      <c r="AZ42" s="78"/>
      <c r="BA42" s="78"/>
    </row>
  </sheetData>
  <mergeCells count="100">
    <mergeCell ref="L10:AZ10"/>
    <mergeCell ref="L11:AZ11"/>
    <mergeCell ref="AQ40:AZ40"/>
    <mergeCell ref="A1:AZ1"/>
    <mergeCell ref="AO2:AZ2"/>
    <mergeCell ref="A4:AZ4"/>
    <mergeCell ref="A6:K6"/>
    <mergeCell ref="L6:AZ6"/>
    <mergeCell ref="A7:K7"/>
    <mergeCell ref="L7:AZ7"/>
    <mergeCell ref="A8:K8"/>
    <mergeCell ref="L8:AZ8"/>
    <mergeCell ref="A9:K9"/>
    <mergeCell ref="B12:AS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3:AZ23"/>
    <mergeCell ref="B27:Y27"/>
    <mergeCell ref="Z27:AB27"/>
    <mergeCell ref="AC27:AJ27"/>
    <mergeCell ref="AK27:AR27"/>
    <mergeCell ref="AS27:AZ27"/>
    <mergeCell ref="B25:Y26"/>
    <mergeCell ref="Z25:AB26"/>
    <mergeCell ref="AC25:AZ25"/>
    <mergeCell ref="AC26:AJ26"/>
    <mergeCell ref="AK26:AR26"/>
    <mergeCell ref="AS26:AZ26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C39:H39"/>
    <mergeCell ref="J39:Y39"/>
    <mergeCell ref="AB39:AN39"/>
    <mergeCell ref="AQ39:AZ39"/>
    <mergeCell ref="C36:H36"/>
    <mergeCell ref="J36:Y36"/>
    <mergeCell ref="AB36:AH36"/>
    <mergeCell ref="AK36:AZ36"/>
    <mergeCell ref="C37:H37"/>
    <mergeCell ref="J37:Y37"/>
    <mergeCell ref="AB37:AH37"/>
    <mergeCell ref="AK37:AZ37"/>
    <mergeCell ref="AB40:AN40"/>
    <mergeCell ref="D42:E42"/>
    <mergeCell ref="H42:M42"/>
    <mergeCell ref="Q42:R42"/>
    <mergeCell ref="C40:H40"/>
    <mergeCell ref="J40:Y4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R178"/>
  <sheetViews>
    <sheetView topLeftCell="B83" workbookViewId="0">
      <selection activeCell="P92" sqref="P92:V92"/>
    </sheetView>
  </sheetViews>
  <sheetFormatPr defaultRowHeight="15"/>
  <cols>
    <col min="1" max="1" width="1" style="99" customWidth="1"/>
    <col min="2" max="14" width="3.85546875" style="99" customWidth="1"/>
    <col min="15" max="15" width="1.85546875" style="99" customWidth="1"/>
    <col min="16" max="16" width="8.5703125" style="99" customWidth="1"/>
    <col min="17" max="17" width="6.7109375" style="99" customWidth="1"/>
    <col min="18" max="18" width="3.140625" style="99" customWidth="1"/>
    <col min="19" max="19" width="4.140625" style="99" customWidth="1"/>
    <col min="20" max="20" width="9.42578125" style="99" customWidth="1"/>
    <col min="21" max="21" width="3.85546875" style="99" customWidth="1"/>
    <col min="22" max="22" width="5.85546875" style="99" customWidth="1"/>
    <col min="23" max="23" width="3.85546875" style="99" customWidth="1"/>
    <col min="24" max="25" width="3.28515625" style="99" customWidth="1"/>
    <col min="26" max="26" width="5.7109375" style="99" customWidth="1"/>
    <col min="27" max="27" width="3.85546875" style="99" customWidth="1"/>
    <col min="28" max="28" width="1.28515625" style="99" customWidth="1"/>
    <col min="29" max="29" width="4.140625" style="99" customWidth="1"/>
    <col min="30" max="30" width="3.140625" style="99" customWidth="1"/>
    <col min="31" max="31" width="4" style="99" customWidth="1"/>
    <col min="32" max="32" width="3.140625" style="99" customWidth="1"/>
    <col min="33" max="33" width="3.28515625" style="99" customWidth="1"/>
    <col min="34" max="34" width="3.42578125" style="99" customWidth="1"/>
    <col min="35" max="35" width="2.28515625" style="99" customWidth="1"/>
    <col min="36" max="36" width="4.140625" style="99" customWidth="1"/>
    <col min="37" max="37" width="3.7109375" style="99" customWidth="1"/>
    <col min="38" max="38" width="3.140625" style="99" customWidth="1"/>
    <col min="39" max="39" width="2.28515625" style="99" customWidth="1"/>
    <col min="40" max="40" width="3.28515625" style="99" customWidth="1"/>
    <col min="41" max="41" width="2.28515625" style="99" customWidth="1"/>
    <col min="42" max="42" width="3.140625" style="99" customWidth="1"/>
    <col min="43" max="43" width="2.28515625" style="99" customWidth="1"/>
    <col min="44" max="44" width="3.140625" style="99" customWidth="1"/>
    <col min="45" max="45" width="3.7109375" style="99" customWidth="1"/>
    <col min="46" max="50" width="2.28515625" style="99" customWidth="1"/>
    <col min="51" max="51" width="2.85546875" style="99" customWidth="1"/>
    <col min="52" max="52" width="3.140625" style="99" customWidth="1"/>
    <col min="53" max="53" width="0" style="99" hidden="1" customWidth="1"/>
    <col min="54" max="68" width="0" hidden="1" customWidth="1"/>
    <col min="69" max="69" width="9.140625" hidden="1" customWidth="1"/>
    <col min="70" max="70" width="15.7109375" hidden="1" customWidth="1"/>
  </cols>
  <sheetData>
    <row r="1" spans="1:53">
      <c r="A1" s="985" t="s">
        <v>229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</row>
    <row r="2" spans="1:53" ht="4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3" ht="36" customHeight="1">
      <c r="A3" s="986" t="s">
        <v>346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  <c r="AX3" s="986"/>
      <c r="AY3" s="986"/>
      <c r="AZ3" s="986"/>
    </row>
    <row r="4" spans="1:5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</row>
    <row r="5" spans="1:53">
      <c r="A5" s="135" t="s">
        <v>101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988" t="s">
        <v>458</v>
      </c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988"/>
      <c r="AM5" s="988"/>
      <c r="AN5" s="988"/>
      <c r="AO5" s="988"/>
      <c r="AP5" s="988"/>
      <c r="AQ5" s="988"/>
      <c r="AR5" s="988"/>
      <c r="AS5" s="988"/>
      <c r="AT5" s="988"/>
      <c r="AU5" s="988"/>
      <c r="AV5" s="988"/>
      <c r="AW5" s="988"/>
      <c r="AX5" s="988"/>
      <c r="AY5" s="988"/>
      <c r="AZ5" s="988"/>
    </row>
    <row r="6" spans="1:53">
      <c r="A6" s="135" t="s">
        <v>102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045" t="s">
        <v>258</v>
      </c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  <c r="AE6" s="1045"/>
      <c r="AF6" s="1045"/>
      <c r="AG6" s="1045"/>
      <c r="AH6" s="1045"/>
      <c r="AI6" s="1045"/>
      <c r="AJ6" s="1045"/>
      <c r="AK6" s="1045"/>
      <c r="AL6" s="1045"/>
      <c r="AM6" s="1045"/>
      <c r="AN6" s="1045"/>
      <c r="AO6" s="1045"/>
      <c r="AP6" s="1045"/>
      <c r="AQ6" s="1045"/>
      <c r="AR6" s="1045"/>
      <c r="AS6" s="1045"/>
      <c r="AT6" s="1045"/>
      <c r="AU6" s="1045"/>
      <c r="AV6" s="1045"/>
      <c r="AW6" s="1045"/>
      <c r="AX6" s="1045"/>
      <c r="AY6" s="1045"/>
      <c r="AZ6" s="1045"/>
    </row>
    <row r="7" spans="1:53" ht="12.7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189" t="s">
        <v>103</v>
      </c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89"/>
      <c r="AG7" s="1189"/>
      <c r="AH7" s="1189"/>
      <c r="AI7" s="1189"/>
      <c r="AJ7" s="1189"/>
      <c r="AK7" s="1189"/>
      <c r="AL7" s="1189"/>
      <c r="AM7" s="1189"/>
      <c r="AN7" s="1189"/>
      <c r="AO7" s="1189"/>
      <c r="AP7" s="1189"/>
      <c r="AQ7" s="1189"/>
      <c r="AR7" s="1189"/>
      <c r="AS7" s="1189"/>
      <c r="AT7" s="1189"/>
      <c r="AU7" s="1189"/>
      <c r="AV7" s="1189"/>
      <c r="AW7" s="1189"/>
      <c r="AX7" s="1189"/>
      <c r="AY7" s="1189"/>
      <c r="AZ7" s="1189"/>
    </row>
    <row r="8" spans="1:53">
      <c r="A8" s="135" t="s">
        <v>104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02" t="s">
        <v>105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1"/>
    </row>
    <row r="9" spans="1:53" ht="15.75" customHeight="1">
      <c r="A9" s="211" t="s">
        <v>449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996">
        <v>244</v>
      </c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996"/>
      <c r="AM9" s="996"/>
      <c r="AN9" s="996"/>
      <c r="AO9" s="996"/>
      <c r="AP9" s="996"/>
      <c r="AQ9" s="996"/>
      <c r="AR9" s="996"/>
      <c r="AS9" s="996"/>
      <c r="AT9" s="996"/>
      <c r="AU9" s="996"/>
      <c r="AV9" s="996"/>
      <c r="AW9" s="996"/>
      <c r="AX9" s="996"/>
      <c r="AY9" s="996"/>
      <c r="AZ9" s="996"/>
      <c r="BA9"/>
    </row>
    <row r="10" spans="1:53" ht="15.75" customHeight="1">
      <c r="A10" s="211" t="s">
        <v>447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996"/>
      <c r="AR10" s="996"/>
      <c r="AS10" s="996"/>
      <c r="AT10" s="996"/>
      <c r="AU10" s="996"/>
      <c r="AV10" s="996"/>
      <c r="AW10" s="996"/>
      <c r="AX10" s="996"/>
      <c r="AY10" s="996"/>
      <c r="AZ10" s="996"/>
      <c r="BA10"/>
    </row>
    <row r="11" spans="1:53" ht="7.5" customHeight="1"/>
    <row r="12" spans="1:53">
      <c r="A12" s="103"/>
      <c r="B12" s="995" t="s">
        <v>451</v>
      </c>
      <c r="C12" s="995"/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995"/>
      <c r="AQ12" s="995"/>
      <c r="AR12" s="995"/>
      <c r="AS12" s="995"/>
      <c r="AT12" s="104"/>
      <c r="AU12" s="104"/>
      <c r="AV12" s="104"/>
      <c r="AW12" s="104"/>
      <c r="AX12" s="104"/>
      <c r="AY12" s="104"/>
      <c r="AZ12" s="104"/>
      <c r="BA12" s="103"/>
    </row>
    <row r="13" spans="1:53" ht="6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</row>
    <row r="14" spans="1:53">
      <c r="A14" s="103"/>
      <c r="B14" s="948" t="s">
        <v>0</v>
      </c>
      <c r="C14" s="948"/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34" t="s">
        <v>107</v>
      </c>
      <c r="AA14" s="934"/>
      <c r="AB14" s="935"/>
      <c r="AC14" s="951" t="s">
        <v>195</v>
      </c>
      <c r="AD14" s="952"/>
      <c r="AE14" s="952"/>
      <c r="AF14" s="952"/>
      <c r="AG14" s="952"/>
      <c r="AH14" s="952"/>
      <c r="AI14" s="952"/>
      <c r="AJ14" s="952"/>
      <c r="AK14" s="952"/>
      <c r="AL14" s="952"/>
      <c r="AM14" s="952"/>
      <c r="AN14" s="952"/>
      <c r="AO14" s="952"/>
      <c r="AP14" s="952"/>
      <c r="AQ14" s="952"/>
      <c r="AR14" s="952"/>
      <c r="AS14" s="952"/>
      <c r="AT14" s="952"/>
      <c r="AU14" s="952"/>
      <c r="AV14" s="952"/>
      <c r="AW14" s="952"/>
      <c r="AX14" s="952"/>
      <c r="AY14" s="952"/>
      <c r="AZ14" s="952"/>
      <c r="BA14" s="103"/>
    </row>
    <row r="15" spans="1:53">
      <c r="A15" s="103"/>
      <c r="B15" s="948"/>
      <c r="C15" s="948"/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  <c r="Q15" s="948"/>
      <c r="R15" s="948"/>
      <c r="S15" s="948"/>
      <c r="T15" s="948"/>
      <c r="U15" s="948"/>
      <c r="V15" s="948"/>
      <c r="W15" s="948"/>
      <c r="X15" s="948"/>
      <c r="Y15" s="948"/>
      <c r="Z15" s="990"/>
      <c r="AA15" s="990"/>
      <c r="AB15" s="991"/>
      <c r="AC15" s="1002" t="s">
        <v>249</v>
      </c>
      <c r="AD15" s="1003"/>
      <c r="AE15" s="1003"/>
      <c r="AF15" s="1003"/>
      <c r="AG15" s="1003"/>
      <c r="AH15" s="1003"/>
      <c r="AI15" s="1003"/>
      <c r="AJ15" s="1004"/>
      <c r="AK15" s="1044" t="s">
        <v>250</v>
      </c>
      <c r="AL15" s="1044"/>
      <c r="AM15" s="1044"/>
      <c r="AN15" s="1044"/>
      <c r="AO15" s="1044"/>
      <c r="AP15" s="1044"/>
      <c r="AQ15" s="1044"/>
      <c r="AR15" s="1044"/>
      <c r="AS15" s="1003" t="s">
        <v>257</v>
      </c>
      <c r="AT15" s="1003"/>
      <c r="AU15" s="1003"/>
      <c r="AV15" s="1003"/>
      <c r="AW15" s="1003"/>
      <c r="AX15" s="1003"/>
      <c r="AY15" s="1003"/>
      <c r="AZ15" s="1003"/>
      <c r="BA15" s="103"/>
    </row>
    <row r="16" spans="1:53" ht="28.5" customHeight="1">
      <c r="A16" s="103"/>
      <c r="B16" s="948"/>
      <c r="C16" s="948"/>
      <c r="D16" s="948"/>
      <c r="E16" s="948"/>
      <c r="F16" s="948"/>
      <c r="G16" s="948"/>
      <c r="H16" s="948"/>
      <c r="I16" s="948"/>
      <c r="J16" s="948"/>
      <c r="K16" s="948"/>
      <c r="L16" s="948"/>
      <c r="M16" s="948"/>
      <c r="N16" s="948"/>
      <c r="O16" s="948"/>
      <c r="P16" s="948"/>
      <c r="Q16" s="948"/>
      <c r="R16" s="948"/>
      <c r="S16" s="948"/>
      <c r="T16" s="948"/>
      <c r="U16" s="948"/>
      <c r="V16" s="948"/>
      <c r="W16" s="948"/>
      <c r="X16" s="948"/>
      <c r="Y16" s="948"/>
      <c r="Z16" s="949"/>
      <c r="AA16" s="949"/>
      <c r="AB16" s="950"/>
      <c r="AC16" s="1041"/>
      <c r="AD16" s="1042"/>
      <c r="AE16" s="1042"/>
      <c r="AF16" s="1042"/>
      <c r="AG16" s="1042"/>
      <c r="AH16" s="1042"/>
      <c r="AI16" s="1042"/>
      <c r="AJ16" s="1043"/>
      <c r="AK16" s="1044"/>
      <c r="AL16" s="1044"/>
      <c r="AM16" s="1044"/>
      <c r="AN16" s="1044"/>
      <c r="AO16" s="1044"/>
      <c r="AP16" s="1044"/>
      <c r="AQ16" s="1044"/>
      <c r="AR16" s="1044"/>
      <c r="AS16" s="1042"/>
      <c r="AT16" s="1042"/>
      <c r="AU16" s="1042"/>
      <c r="AV16" s="1042"/>
      <c r="AW16" s="1042"/>
      <c r="AX16" s="1042"/>
      <c r="AY16" s="1042"/>
      <c r="AZ16" s="1042"/>
      <c r="BA16" s="103"/>
    </row>
    <row r="17" spans="1:53" ht="15.75" thickBot="1">
      <c r="A17" s="105"/>
      <c r="B17" s="1082">
        <v>1</v>
      </c>
      <c r="C17" s="1082"/>
      <c r="D17" s="1082"/>
      <c r="E17" s="1082"/>
      <c r="F17" s="1082"/>
      <c r="G17" s="1082"/>
      <c r="H17" s="1082"/>
      <c r="I17" s="1082"/>
      <c r="J17" s="1082"/>
      <c r="K17" s="1082"/>
      <c r="L17" s="1082"/>
      <c r="M17" s="1082"/>
      <c r="N17" s="1082"/>
      <c r="O17" s="1082"/>
      <c r="P17" s="1082"/>
      <c r="Q17" s="1082"/>
      <c r="R17" s="1082"/>
      <c r="S17" s="1082"/>
      <c r="T17" s="1082"/>
      <c r="U17" s="1082"/>
      <c r="V17" s="1082"/>
      <c r="W17" s="1082"/>
      <c r="X17" s="1082"/>
      <c r="Y17" s="1082"/>
      <c r="Z17" s="976" t="s">
        <v>109</v>
      </c>
      <c r="AA17" s="976"/>
      <c r="AB17" s="977"/>
      <c r="AC17" s="975" t="s">
        <v>110</v>
      </c>
      <c r="AD17" s="976"/>
      <c r="AE17" s="976"/>
      <c r="AF17" s="976"/>
      <c r="AG17" s="976"/>
      <c r="AH17" s="976"/>
      <c r="AI17" s="976"/>
      <c r="AJ17" s="977"/>
      <c r="AK17" s="975" t="s">
        <v>63</v>
      </c>
      <c r="AL17" s="976"/>
      <c r="AM17" s="976"/>
      <c r="AN17" s="976"/>
      <c r="AO17" s="976"/>
      <c r="AP17" s="976"/>
      <c r="AQ17" s="976"/>
      <c r="AR17" s="977"/>
      <c r="AS17" s="975" t="s">
        <v>64</v>
      </c>
      <c r="AT17" s="976"/>
      <c r="AU17" s="976"/>
      <c r="AV17" s="976"/>
      <c r="AW17" s="976"/>
      <c r="AX17" s="976"/>
      <c r="AY17" s="976"/>
      <c r="AZ17" s="976"/>
      <c r="BA17" s="137"/>
    </row>
    <row r="18" spans="1:53" ht="37.5" customHeight="1">
      <c r="A18" s="105"/>
      <c r="B18" s="1178" t="s">
        <v>230</v>
      </c>
      <c r="C18" s="1192"/>
      <c r="D18" s="1192"/>
      <c r="E18" s="1192"/>
      <c r="F18" s="1192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192"/>
      <c r="U18" s="1192"/>
      <c r="V18" s="1192"/>
      <c r="W18" s="1192"/>
      <c r="X18" s="1192"/>
      <c r="Y18" s="1192"/>
      <c r="Z18" s="982" t="s">
        <v>112</v>
      </c>
      <c r="AA18" s="982"/>
      <c r="AB18" s="982"/>
      <c r="AC18" s="1061">
        <f>SUM(AC29:AJ43)</f>
        <v>788700</v>
      </c>
      <c r="AD18" s="1061"/>
      <c r="AE18" s="1061"/>
      <c r="AF18" s="1061"/>
      <c r="AG18" s="1061"/>
      <c r="AH18" s="1061"/>
      <c r="AI18" s="1061"/>
      <c r="AJ18" s="1061"/>
      <c r="AK18" s="1061">
        <f t="shared" ref="AK18" si="0">SUM(AK29:AR43)</f>
        <v>788700</v>
      </c>
      <c r="AL18" s="1061"/>
      <c r="AM18" s="1061"/>
      <c r="AN18" s="1061"/>
      <c r="AO18" s="1061"/>
      <c r="AP18" s="1061"/>
      <c r="AQ18" s="1061"/>
      <c r="AR18" s="1061"/>
      <c r="AS18" s="1061">
        <f t="shared" ref="AS18" si="1">SUM(AS29:AZ43)</f>
        <v>788700</v>
      </c>
      <c r="AT18" s="1061"/>
      <c r="AU18" s="1061"/>
      <c r="AV18" s="1061"/>
      <c r="AW18" s="1061"/>
      <c r="AX18" s="1061"/>
      <c r="AY18" s="1061"/>
      <c r="AZ18" s="1061"/>
      <c r="BA18" s="105"/>
    </row>
    <row r="19" spans="1:53" ht="19.5" customHeight="1">
      <c r="A19" s="105"/>
      <c r="B19" s="1178" t="s">
        <v>231</v>
      </c>
      <c r="C19" s="1178"/>
      <c r="D19" s="1178"/>
      <c r="E19" s="1178"/>
      <c r="F19" s="1178"/>
      <c r="G19" s="1178"/>
      <c r="H19" s="1178"/>
      <c r="I19" s="1178"/>
      <c r="J19" s="1178"/>
      <c r="K19" s="1178"/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83"/>
      <c r="AA19" s="155"/>
      <c r="AB19" s="155"/>
      <c r="AC19" s="951">
        <f>AC18</f>
        <v>788700</v>
      </c>
      <c r="AD19" s="952"/>
      <c r="AE19" s="952"/>
      <c r="AF19" s="952"/>
      <c r="AG19" s="952"/>
      <c r="AH19" s="952"/>
      <c r="AI19" s="952"/>
      <c r="AJ19" s="953"/>
      <c r="AK19" s="951">
        <f>AK18</f>
        <v>788700</v>
      </c>
      <c r="AL19" s="952"/>
      <c r="AM19" s="952"/>
      <c r="AN19" s="952"/>
      <c r="AO19" s="952"/>
      <c r="AP19" s="952"/>
      <c r="AQ19" s="952"/>
      <c r="AR19" s="953"/>
      <c r="AS19" s="951">
        <f>AS18</f>
        <v>788700</v>
      </c>
      <c r="AT19" s="952"/>
      <c r="AU19" s="952"/>
      <c r="AV19" s="952"/>
      <c r="AW19" s="952"/>
      <c r="AX19" s="952"/>
      <c r="AY19" s="952"/>
      <c r="AZ19" s="957"/>
      <c r="BA19" s="105"/>
    </row>
    <row r="20" spans="1:53">
      <c r="A20" s="78"/>
      <c r="B20" s="1178" t="s">
        <v>197</v>
      </c>
      <c r="C20" s="1178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90" t="s">
        <v>113</v>
      </c>
      <c r="AA20" s="1190"/>
      <c r="AB20" s="1190"/>
      <c r="AC20" s="992"/>
      <c r="AD20" s="949"/>
      <c r="AE20" s="949"/>
      <c r="AF20" s="949"/>
      <c r="AG20" s="949"/>
      <c r="AH20" s="949"/>
      <c r="AI20" s="949"/>
      <c r="AJ20" s="950"/>
      <c r="AK20" s="992"/>
      <c r="AL20" s="949"/>
      <c r="AM20" s="949"/>
      <c r="AN20" s="949"/>
      <c r="AO20" s="949"/>
      <c r="AP20" s="949"/>
      <c r="AQ20" s="949"/>
      <c r="AR20" s="950"/>
      <c r="AS20" s="992"/>
      <c r="AT20" s="949"/>
      <c r="AU20" s="949"/>
      <c r="AV20" s="949"/>
      <c r="AW20" s="949"/>
      <c r="AX20" s="949"/>
      <c r="AY20" s="949"/>
      <c r="AZ20" s="1191"/>
      <c r="BA20" s="78"/>
    </row>
    <row r="21" spans="1:53" ht="15.75" thickBot="1">
      <c r="A21" s="103"/>
      <c r="B21" s="1179" t="s">
        <v>118</v>
      </c>
      <c r="C21" s="1180"/>
      <c r="D21" s="1180"/>
      <c r="E21" s="1180"/>
      <c r="F21" s="1180"/>
      <c r="G21" s="1180"/>
      <c r="H21" s="1180"/>
      <c r="I21" s="1180"/>
      <c r="J21" s="1180"/>
      <c r="K21" s="1180"/>
      <c r="L21" s="1180"/>
      <c r="M21" s="1180"/>
      <c r="N21" s="1180"/>
      <c r="O21" s="1180"/>
      <c r="P21" s="1180"/>
      <c r="Q21" s="1180"/>
      <c r="R21" s="1180"/>
      <c r="S21" s="1180"/>
      <c r="T21" s="1180"/>
      <c r="U21" s="1180"/>
      <c r="V21" s="1180"/>
      <c r="W21" s="1180"/>
      <c r="X21" s="1180"/>
      <c r="Y21" s="1181"/>
      <c r="Z21" s="1182" t="s">
        <v>119</v>
      </c>
      <c r="AA21" s="1183"/>
      <c r="AB21" s="1184"/>
      <c r="AC21" s="1185">
        <f>AC19</f>
        <v>788700</v>
      </c>
      <c r="AD21" s="1186"/>
      <c r="AE21" s="1186"/>
      <c r="AF21" s="1186"/>
      <c r="AG21" s="1186"/>
      <c r="AH21" s="1186"/>
      <c r="AI21" s="1186"/>
      <c r="AJ21" s="1187"/>
      <c r="AK21" s="1185">
        <f>AK19</f>
        <v>788700</v>
      </c>
      <c r="AL21" s="1186"/>
      <c r="AM21" s="1186"/>
      <c r="AN21" s="1186"/>
      <c r="AO21" s="1186"/>
      <c r="AP21" s="1186"/>
      <c r="AQ21" s="1186"/>
      <c r="AR21" s="1187"/>
      <c r="AS21" s="1185">
        <f>AS19</f>
        <v>788700</v>
      </c>
      <c r="AT21" s="1186"/>
      <c r="AU21" s="1186"/>
      <c r="AV21" s="1186"/>
      <c r="AW21" s="1186"/>
      <c r="AX21" s="1186"/>
      <c r="AY21" s="1186"/>
      <c r="AZ21" s="1188"/>
      <c r="BA21" s="103"/>
    </row>
    <row r="22" spans="1:53" ht="5.25" customHeight="1">
      <c r="A22" s="103"/>
      <c r="B22" s="10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103"/>
    </row>
    <row r="23" spans="1:53">
      <c r="A23" s="78"/>
      <c r="B23" s="954" t="s">
        <v>198</v>
      </c>
      <c r="C23" s="954"/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4"/>
      <c r="AG23" s="954"/>
      <c r="AH23" s="954"/>
      <c r="AI23" s="954"/>
      <c r="AJ23" s="954"/>
      <c r="AK23" s="954"/>
      <c r="AL23" s="954"/>
      <c r="AM23" s="954"/>
      <c r="AN23" s="954"/>
      <c r="AO23" s="954"/>
      <c r="AP23" s="954"/>
      <c r="AQ23" s="954"/>
      <c r="AR23" s="954"/>
      <c r="AS23" s="954"/>
      <c r="AT23" s="954"/>
      <c r="AU23" s="954"/>
      <c r="AV23" s="954"/>
      <c r="AW23" s="954"/>
      <c r="AX23" s="954"/>
      <c r="AY23" s="954"/>
      <c r="AZ23" s="954"/>
      <c r="BA23" s="78"/>
    </row>
    <row r="24" spans="1:53" ht="2.25" customHeight="1">
      <c r="A24" s="78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78"/>
    </row>
    <row r="25" spans="1:53">
      <c r="A25" s="108"/>
      <c r="B25" s="948" t="s">
        <v>0</v>
      </c>
      <c r="C25" s="948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48"/>
      <c r="P25" s="948"/>
      <c r="Q25" s="948"/>
      <c r="R25" s="948"/>
      <c r="S25" s="948"/>
      <c r="T25" s="948"/>
      <c r="U25" s="948"/>
      <c r="V25" s="948"/>
      <c r="W25" s="948" t="s">
        <v>199</v>
      </c>
      <c r="X25" s="948"/>
      <c r="Y25" s="948"/>
      <c r="Z25" s="934" t="s">
        <v>107</v>
      </c>
      <c r="AA25" s="934"/>
      <c r="AB25" s="935"/>
      <c r="AC25" s="948" t="s">
        <v>195</v>
      </c>
      <c r="AD25" s="948"/>
      <c r="AE25" s="948"/>
      <c r="AF25" s="948"/>
      <c r="AG25" s="948"/>
      <c r="AH25" s="948"/>
      <c r="AI25" s="948"/>
      <c r="AJ25" s="948"/>
      <c r="AK25" s="948"/>
      <c r="AL25" s="948"/>
      <c r="AM25" s="948"/>
      <c r="AN25" s="948"/>
      <c r="AO25" s="948"/>
      <c r="AP25" s="948"/>
      <c r="AQ25" s="948"/>
      <c r="AR25" s="948"/>
      <c r="AS25" s="948"/>
      <c r="AT25" s="948"/>
      <c r="AU25" s="948"/>
      <c r="AV25" s="948"/>
      <c r="AW25" s="948"/>
      <c r="AX25" s="948"/>
      <c r="AY25" s="948"/>
      <c r="AZ25" s="948"/>
      <c r="BA25" s="103"/>
    </row>
    <row r="26" spans="1:53" ht="15" customHeight="1">
      <c r="A26" s="108"/>
      <c r="B26" s="948"/>
      <c r="C26" s="948"/>
      <c r="D26" s="948"/>
      <c r="E26" s="948"/>
      <c r="F26" s="948"/>
      <c r="G26" s="948"/>
      <c r="H26" s="948"/>
      <c r="I26" s="948"/>
      <c r="J26" s="948"/>
      <c r="K26" s="948"/>
      <c r="L26" s="948"/>
      <c r="M26" s="948"/>
      <c r="N26" s="948"/>
      <c r="O26" s="948"/>
      <c r="P26" s="948"/>
      <c r="Q26" s="948"/>
      <c r="R26" s="948"/>
      <c r="S26" s="948"/>
      <c r="T26" s="948"/>
      <c r="U26" s="948"/>
      <c r="V26" s="948"/>
      <c r="W26" s="948"/>
      <c r="X26" s="948"/>
      <c r="Y26" s="948"/>
      <c r="Z26" s="990"/>
      <c r="AA26" s="990"/>
      <c r="AB26" s="991"/>
      <c r="AC26" s="1044" t="s">
        <v>249</v>
      </c>
      <c r="AD26" s="1044"/>
      <c r="AE26" s="1044"/>
      <c r="AF26" s="1044"/>
      <c r="AG26" s="1044"/>
      <c r="AH26" s="1044"/>
      <c r="AI26" s="1044"/>
      <c r="AJ26" s="1044"/>
      <c r="AK26" s="1044" t="s">
        <v>250</v>
      </c>
      <c r="AL26" s="1044"/>
      <c r="AM26" s="1044"/>
      <c r="AN26" s="1044"/>
      <c r="AO26" s="1044"/>
      <c r="AP26" s="1044"/>
      <c r="AQ26" s="1044"/>
      <c r="AR26" s="1044"/>
      <c r="AS26" s="1044" t="s">
        <v>257</v>
      </c>
      <c r="AT26" s="1044"/>
      <c r="AU26" s="1044"/>
      <c r="AV26" s="1044"/>
      <c r="AW26" s="1044"/>
      <c r="AX26" s="1044"/>
      <c r="AY26" s="1044"/>
      <c r="AZ26" s="1044"/>
      <c r="BA26" s="103"/>
    </row>
    <row r="27" spans="1:53" ht="30.75" customHeight="1">
      <c r="A27" s="108"/>
      <c r="B27" s="948"/>
      <c r="C27" s="948"/>
      <c r="D27" s="948"/>
      <c r="E27" s="948"/>
      <c r="F27" s="948"/>
      <c r="G27" s="948"/>
      <c r="H27" s="948"/>
      <c r="I27" s="948"/>
      <c r="J27" s="948"/>
      <c r="K27" s="948"/>
      <c r="L27" s="948"/>
      <c r="M27" s="948"/>
      <c r="N27" s="948"/>
      <c r="O27" s="948"/>
      <c r="P27" s="948"/>
      <c r="Q27" s="948"/>
      <c r="R27" s="948"/>
      <c r="S27" s="948"/>
      <c r="T27" s="948"/>
      <c r="U27" s="948"/>
      <c r="V27" s="948"/>
      <c r="W27" s="948"/>
      <c r="X27" s="948"/>
      <c r="Y27" s="948"/>
      <c r="Z27" s="949"/>
      <c r="AA27" s="949"/>
      <c r="AB27" s="950"/>
      <c r="AC27" s="1044"/>
      <c r="AD27" s="1044"/>
      <c r="AE27" s="1044"/>
      <c r="AF27" s="1044"/>
      <c r="AG27" s="1044"/>
      <c r="AH27" s="1044"/>
      <c r="AI27" s="1044"/>
      <c r="AJ27" s="1044"/>
      <c r="AK27" s="1044"/>
      <c r="AL27" s="1044"/>
      <c r="AM27" s="1044"/>
      <c r="AN27" s="1044"/>
      <c r="AO27" s="1044"/>
      <c r="AP27" s="1044"/>
      <c r="AQ27" s="1044"/>
      <c r="AR27" s="1044"/>
      <c r="AS27" s="1044"/>
      <c r="AT27" s="1044"/>
      <c r="AU27" s="1044"/>
      <c r="AV27" s="1044"/>
      <c r="AW27" s="1044"/>
      <c r="AX27" s="1044"/>
      <c r="AY27" s="1044"/>
      <c r="AZ27" s="1044"/>
      <c r="BA27" s="103"/>
    </row>
    <row r="28" spans="1:53">
      <c r="A28" s="137"/>
      <c r="B28" s="1082">
        <v>1</v>
      </c>
      <c r="C28" s="1082"/>
      <c r="D28" s="1082"/>
      <c r="E28" s="1082"/>
      <c r="F28" s="1082"/>
      <c r="G28" s="1082"/>
      <c r="H28" s="1082"/>
      <c r="I28" s="1082"/>
      <c r="J28" s="1082"/>
      <c r="K28" s="1082"/>
      <c r="L28" s="1082"/>
      <c r="M28" s="1082"/>
      <c r="N28" s="1082"/>
      <c r="O28" s="1082"/>
      <c r="P28" s="1082"/>
      <c r="Q28" s="1082"/>
      <c r="R28" s="1082"/>
      <c r="S28" s="1082"/>
      <c r="T28" s="1082"/>
      <c r="U28" s="1082"/>
      <c r="V28" s="1082"/>
      <c r="W28" s="1082" t="s">
        <v>109</v>
      </c>
      <c r="X28" s="1082"/>
      <c r="Y28" s="1082"/>
      <c r="Z28" s="976" t="s">
        <v>110</v>
      </c>
      <c r="AA28" s="976"/>
      <c r="AB28" s="977"/>
      <c r="AC28" s="1082" t="s">
        <v>63</v>
      </c>
      <c r="AD28" s="1082"/>
      <c r="AE28" s="1082"/>
      <c r="AF28" s="1082"/>
      <c r="AG28" s="1082"/>
      <c r="AH28" s="1082"/>
      <c r="AI28" s="1082"/>
      <c r="AJ28" s="1082"/>
      <c r="AK28" s="1082" t="s">
        <v>64</v>
      </c>
      <c r="AL28" s="1082"/>
      <c r="AM28" s="1082"/>
      <c r="AN28" s="1082"/>
      <c r="AO28" s="1082"/>
      <c r="AP28" s="1082"/>
      <c r="AQ28" s="1082"/>
      <c r="AR28" s="1082"/>
      <c r="AS28" s="1082" t="s">
        <v>65</v>
      </c>
      <c r="AT28" s="1082"/>
      <c r="AU28" s="1082"/>
      <c r="AV28" s="1082"/>
      <c r="AW28" s="1082"/>
      <c r="AX28" s="1082"/>
      <c r="AY28" s="1082"/>
      <c r="AZ28" s="1082"/>
      <c r="BA28" s="137"/>
    </row>
    <row r="29" spans="1:53">
      <c r="A29" s="137"/>
      <c r="B29" s="1178" t="s">
        <v>382</v>
      </c>
      <c r="C29" s="1178"/>
      <c r="D29" s="1178"/>
      <c r="E29" s="1178"/>
      <c r="F29" s="1178"/>
      <c r="G29" s="1178"/>
      <c r="H29" s="1178"/>
      <c r="I29" s="1178"/>
      <c r="J29" s="1178"/>
      <c r="K29" s="1178"/>
      <c r="L29" s="1178"/>
      <c r="M29" s="1178"/>
      <c r="N29" s="1178"/>
      <c r="O29" s="1178"/>
      <c r="P29" s="1178"/>
      <c r="Q29" s="1178"/>
      <c r="R29" s="1178"/>
      <c r="S29" s="1178"/>
      <c r="T29" s="1178"/>
      <c r="U29" s="1178"/>
      <c r="V29" s="1178"/>
      <c r="W29" s="1082" t="s">
        <v>347</v>
      </c>
      <c r="X29" s="1082"/>
      <c r="Y29" s="972"/>
      <c r="Z29" s="1082" t="s">
        <v>10</v>
      </c>
      <c r="AA29" s="1082"/>
      <c r="AB29" s="1082"/>
      <c r="AC29" s="948">
        <f>AI56</f>
        <v>32600</v>
      </c>
      <c r="AD29" s="948"/>
      <c r="AE29" s="948"/>
      <c r="AF29" s="948"/>
      <c r="AG29" s="948"/>
      <c r="AH29" s="948"/>
      <c r="AI29" s="948"/>
      <c r="AJ29" s="948"/>
      <c r="AK29" s="948">
        <f>AC29</f>
        <v>32600</v>
      </c>
      <c r="AL29" s="948"/>
      <c r="AM29" s="948"/>
      <c r="AN29" s="948"/>
      <c r="AO29" s="948"/>
      <c r="AP29" s="948"/>
      <c r="AQ29" s="948"/>
      <c r="AR29" s="948"/>
      <c r="AS29" s="948">
        <f>AC29</f>
        <v>32600</v>
      </c>
      <c r="AT29" s="948"/>
      <c r="AU29" s="948"/>
      <c r="AV29" s="948"/>
      <c r="AW29" s="948"/>
      <c r="AX29" s="948"/>
      <c r="AY29" s="948"/>
      <c r="AZ29" s="948"/>
      <c r="BA29" s="105"/>
    </row>
    <row r="30" spans="1:53">
      <c r="A30" s="137"/>
      <c r="B30" s="1178" t="s">
        <v>350</v>
      </c>
      <c r="C30" s="1178"/>
      <c r="D30" s="1178"/>
      <c r="E30" s="1178"/>
      <c r="F30" s="1178"/>
      <c r="G30" s="1178"/>
      <c r="H30" s="1178"/>
      <c r="I30" s="1178"/>
      <c r="J30" s="1178"/>
      <c r="K30" s="1178"/>
      <c r="L30" s="1178"/>
      <c r="M30" s="1178"/>
      <c r="N30" s="1178"/>
      <c r="O30" s="1178"/>
      <c r="P30" s="1178"/>
      <c r="Q30" s="1178"/>
      <c r="R30" s="1178"/>
      <c r="S30" s="1178"/>
      <c r="T30" s="1178"/>
      <c r="U30" s="1178"/>
      <c r="V30" s="1178"/>
      <c r="W30" s="1082" t="s">
        <v>348</v>
      </c>
      <c r="X30" s="1082"/>
      <c r="Y30" s="972"/>
      <c r="Z30" s="1082" t="s">
        <v>12</v>
      </c>
      <c r="AA30" s="1082"/>
      <c r="AB30" s="1082"/>
      <c r="AC30" s="948">
        <f>AI59</f>
        <v>375000</v>
      </c>
      <c r="AD30" s="948"/>
      <c r="AE30" s="948"/>
      <c r="AF30" s="948"/>
      <c r="AG30" s="948"/>
      <c r="AH30" s="948"/>
      <c r="AI30" s="948"/>
      <c r="AJ30" s="948"/>
      <c r="AK30" s="948">
        <f t="shared" ref="AK30:AK42" si="2">AC30</f>
        <v>375000</v>
      </c>
      <c r="AL30" s="948"/>
      <c r="AM30" s="948"/>
      <c r="AN30" s="948"/>
      <c r="AO30" s="948"/>
      <c r="AP30" s="948"/>
      <c r="AQ30" s="948"/>
      <c r="AR30" s="948"/>
      <c r="AS30" s="948">
        <f t="shared" ref="AS30:AS43" si="3">AC30</f>
        <v>375000</v>
      </c>
      <c r="AT30" s="948"/>
      <c r="AU30" s="948"/>
      <c r="AV30" s="948"/>
      <c r="AW30" s="948"/>
      <c r="AX30" s="948"/>
      <c r="AY30" s="948"/>
      <c r="AZ30" s="948"/>
      <c r="BA30" s="105"/>
    </row>
    <row r="31" spans="1:53">
      <c r="A31" s="137"/>
      <c r="B31" s="1178" t="s">
        <v>351</v>
      </c>
      <c r="C31" s="1178"/>
      <c r="D31" s="1178"/>
      <c r="E31" s="1178"/>
      <c r="F31" s="1178"/>
      <c r="G31" s="1178"/>
      <c r="H31" s="1178"/>
      <c r="I31" s="1178"/>
      <c r="J31" s="1178"/>
      <c r="K31" s="1178"/>
      <c r="L31" s="1178"/>
      <c r="M31" s="1178"/>
      <c r="N31" s="1178"/>
      <c r="O31" s="1178"/>
      <c r="P31" s="1178"/>
      <c r="Q31" s="1178"/>
      <c r="R31" s="1178"/>
      <c r="S31" s="1178"/>
      <c r="T31" s="1178"/>
      <c r="U31" s="1178"/>
      <c r="V31" s="1178"/>
      <c r="W31" s="1082" t="s">
        <v>349</v>
      </c>
      <c r="X31" s="1082"/>
      <c r="Y31" s="972"/>
      <c r="Z31" s="1082" t="s">
        <v>134</v>
      </c>
      <c r="AA31" s="1082"/>
      <c r="AB31" s="1082"/>
      <c r="AC31" s="948">
        <f>AI62</f>
        <v>9000</v>
      </c>
      <c r="AD31" s="948"/>
      <c r="AE31" s="948"/>
      <c r="AF31" s="948"/>
      <c r="AG31" s="948"/>
      <c r="AH31" s="948"/>
      <c r="AI31" s="948"/>
      <c r="AJ31" s="948"/>
      <c r="AK31" s="948">
        <f t="shared" si="2"/>
        <v>9000</v>
      </c>
      <c r="AL31" s="948"/>
      <c r="AM31" s="948"/>
      <c r="AN31" s="948"/>
      <c r="AO31" s="948"/>
      <c r="AP31" s="948"/>
      <c r="AQ31" s="948"/>
      <c r="AR31" s="948"/>
      <c r="AS31" s="948">
        <f t="shared" si="3"/>
        <v>9000</v>
      </c>
      <c r="AT31" s="948"/>
      <c r="AU31" s="948"/>
      <c r="AV31" s="948"/>
      <c r="AW31" s="948"/>
      <c r="AX31" s="948"/>
      <c r="AY31" s="948"/>
      <c r="AZ31" s="948"/>
      <c r="BA31" s="105"/>
    </row>
    <row r="32" spans="1:53">
      <c r="A32" s="137"/>
      <c r="B32" s="1178" t="s">
        <v>353</v>
      </c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  <c r="T32" s="1178"/>
      <c r="U32" s="1178"/>
      <c r="V32" s="1178"/>
      <c r="W32" s="1082" t="s">
        <v>352</v>
      </c>
      <c r="X32" s="1082"/>
      <c r="Y32" s="972"/>
      <c r="Z32" s="1082" t="s">
        <v>275</v>
      </c>
      <c r="AA32" s="1082"/>
      <c r="AB32" s="1082"/>
      <c r="AC32" s="948">
        <f>AI65</f>
        <v>21500</v>
      </c>
      <c r="AD32" s="948"/>
      <c r="AE32" s="948"/>
      <c r="AF32" s="948"/>
      <c r="AG32" s="948"/>
      <c r="AH32" s="948"/>
      <c r="AI32" s="948"/>
      <c r="AJ32" s="948"/>
      <c r="AK32" s="948">
        <f t="shared" si="2"/>
        <v>21500</v>
      </c>
      <c r="AL32" s="948"/>
      <c r="AM32" s="948"/>
      <c r="AN32" s="948"/>
      <c r="AO32" s="948"/>
      <c r="AP32" s="948"/>
      <c r="AQ32" s="948"/>
      <c r="AR32" s="948"/>
      <c r="AS32" s="948">
        <f t="shared" si="3"/>
        <v>21500</v>
      </c>
      <c r="AT32" s="948"/>
      <c r="AU32" s="948"/>
      <c r="AV32" s="948"/>
      <c r="AW32" s="948"/>
      <c r="AX32" s="948"/>
      <c r="AY32" s="948"/>
      <c r="AZ32" s="948"/>
      <c r="BA32" s="105"/>
    </row>
    <row r="33" spans="1:53">
      <c r="A33" s="137"/>
      <c r="B33" s="1178" t="s">
        <v>398</v>
      </c>
      <c r="C33" s="1178"/>
      <c r="D33" s="1178"/>
      <c r="E33" s="1178"/>
      <c r="F33" s="1178"/>
      <c r="G33" s="1178"/>
      <c r="H33" s="1178"/>
      <c r="I33" s="1178"/>
      <c r="J33" s="1178"/>
      <c r="K33" s="1178"/>
      <c r="L33" s="1178"/>
      <c r="M33" s="1178"/>
      <c r="N33" s="1178"/>
      <c r="O33" s="1178"/>
      <c r="P33" s="1178"/>
      <c r="Q33" s="1178"/>
      <c r="R33" s="1178"/>
      <c r="S33" s="1178"/>
      <c r="T33" s="1178"/>
      <c r="U33" s="1178"/>
      <c r="V33" s="1178"/>
      <c r="W33" s="1082" t="s">
        <v>399</v>
      </c>
      <c r="X33" s="1082"/>
      <c r="Y33" s="972"/>
      <c r="Z33" s="1082" t="s">
        <v>275</v>
      </c>
      <c r="AA33" s="1082"/>
      <c r="AB33" s="1082"/>
      <c r="AC33" s="948">
        <v>7600</v>
      </c>
      <c r="AD33" s="948"/>
      <c r="AE33" s="948"/>
      <c r="AF33" s="948"/>
      <c r="AG33" s="948"/>
      <c r="AH33" s="948"/>
      <c r="AI33" s="948"/>
      <c r="AJ33" s="948"/>
      <c r="AK33" s="948">
        <f t="shared" si="2"/>
        <v>7600</v>
      </c>
      <c r="AL33" s="948"/>
      <c r="AM33" s="948"/>
      <c r="AN33" s="948"/>
      <c r="AO33" s="948"/>
      <c r="AP33" s="948"/>
      <c r="AQ33" s="948"/>
      <c r="AR33" s="948"/>
      <c r="AS33" s="948">
        <f t="shared" si="3"/>
        <v>7600</v>
      </c>
      <c r="AT33" s="948"/>
      <c r="AU33" s="948"/>
      <c r="AV33" s="948"/>
      <c r="AW33" s="948"/>
      <c r="AX33" s="948"/>
      <c r="AY33" s="948"/>
      <c r="AZ33" s="948"/>
      <c r="BA33" s="105"/>
    </row>
    <row r="34" spans="1:53">
      <c r="A34" s="137"/>
      <c r="B34" s="1178" t="s">
        <v>356</v>
      </c>
      <c r="C34" s="1178"/>
      <c r="D34" s="1178"/>
      <c r="E34" s="1178"/>
      <c r="F34" s="1178"/>
      <c r="G34" s="1178"/>
      <c r="H34" s="1178"/>
      <c r="I34" s="1178"/>
      <c r="J34" s="1178"/>
      <c r="K34" s="1178"/>
      <c r="L34" s="1178"/>
      <c r="M34" s="1178"/>
      <c r="N34" s="1178"/>
      <c r="O34" s="1178"/>
      <c r="P34" s="1178"/>
      <c r="Q34" s="1178"/>
      <c r="R34" s="1178"/>
      <c r="S34" s="1178"/>
      <c r="T34" s="1178"/>
      <c r="U34" s="1178"/>
      <c r="V34" s="1178"/>
      <c r="W34" s="1082" t="s">
        <v>354</v>
      </c>
      <c r="X34" s="1082"/>
      <c r="Y34" s="972"/>
      <c r="Z34" s="1082" t="s">
        <v>370</v>
      </c>
      <c r="AA34" s="1082"/>
      <c r="AB34" s="1082"/>
      <c r="AC34" s="948">
        <f>AI71</f>
        <v>13000</v>
      </c>
      <c r="AD34" s="948"/>
      <c r="AE34" s="948"/>
      <c r="AF34" s="948"/>
      <c r="AG34" s="948"/>
      <c r="AH34" s="948"/>
      <c r="AI34" s="948"/>
      <c r="AJ34" s="948"/>
      <c r="AK34" s="948">
        <f t="shared" si="2"/>
        <v>13000</v>
      </c>
      <c r="AL34" s="948"/>
      <c r="AM34" s="948"/>
      <c r="AN34" s="948"/>
      <c r="AO34" s="948"/>
      <c r="AP34" s="948"/>
      <c r="AQ34" s="948"/>
      <c r="AR34" s="948"/>
      <c r="AS34" s="948">
        <f t="shared" si="3"/>
        <v>13000</v>
      </c>
      <c r="AT34" s="948"/>
      <c r="AU34" s="948"/>
      <c r="AV34" s="948"/>
      <c r="AW34" s="948"/>
      <c r="AX34" s="948"/>
      <c r="AY34" s="948"/>
      <c r="AZ34" s="948"/>
      <c r="BA34" s="105"/>
    </row>
    <row r="35" spans="1:53">
      <c r="A35" s="137"/>
      <c r="B35" s="1178" t="s">
        <v>357</v>
      </c>
      <c r="C35" s="1178"/>
      <c r="D35" s="1178"/>
      <c r="E35" s="1178"/>
      <c r="F35" s="1178"/>
      <c r="G35" s="1178"/>
      <c r="H35" s="1178"/>
      <c r="I35" s="1178"/>
      <c r="J35" s="1178"/>
      <c r="K35" s="1178"/>
      <c r="L35" s="1178"/>
      <c r="M35" s="1178"/>
      <c r="N35" s="1178"/>
      <c r="O35" s="1178"/>
      <c r="P35" s="1178"/>
      <c r="Q35" s="1178"/>
      <c r="R35" s="1178"/>
      <c r="S35" s="1178"/>
      <c r="T35" s="1178"/>
      <c r="U35" s="1178"/>
      <c r="V35" s="1178"/>
      <c r="W35" s="1082" t="s">
        <v>355</v>
      </c>
      <c r="X35" s="1082"/>
      <c r="Y35" s="972"/>
      <c r="Z35" s="1082" t="s">
        <v>371</v>
      </c>
      <c r="AA35" s="1082"/>
      <c r="AB35" s="1082"/>
      <c r="AC35" s="948">
        <f>AI73</f>
        <v>10000</v>
      </c>
      <c r="AD35" s="948"/>
      <c r="AE35" s="948"/>
      <c r="AF35" s="948"/>
      <c r="AG35" s="948"/>
      <c r="AH35" s="948"/>
      <c r="AI35" s="948"/>
      <c r="AJ35" s="948"/>
      <c r="AK35" s="948">
        <f t="shared" si="2"/>
        <v>10000</v>
      </c>
      <c r="AL35" s="948"/>
      <c r="AM35" s="948"/>
      <c r="AN35" s="948"/>
      <c r="AO35" s="948"/>
      <c r="AP35" s="948"/>
      <c r="AQ35" s="948"/>
      <c r="AR35" s="948"/>
      <c r="AS35" s="948">
        <f t="shared" si="3"/>
        <v>10000</v>
      </c>
      <c r="AT35" s="948"/>
      <c r="AU35" s="948"/>
      <c r="AV35" s="948"/>
      <c r="AW35" s="948"/>
      <c r="AX35" s="948"/>
      <c r="AY35" s="948"/>
      <c r="AZ35" s="948"/>
      <c r="BA35" s="105"/>
    </row>
    <row r="36" spans="1:53">
      <c r="A36" s="107"/>
      <c r="B36" s="959" t="s">
        <v>359</v>
      </c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948" t="s">
        <v>358</v>
      </c>
      <c r="X36" s="948"/>
      <c r="Y36" s="951"/>
      <c r="Z36" s="1048" t="s">
        <v>372</v>
      </c>
      <c r="AA36" s="1048"/>
      <c r="AB36" s="1048"/>
      <c r="AC36" s="948">
        <f>AI75</f>
        <v>5000</v>
      </c>
      <c r="AD36" s="948"/>
      <c r="AE36" s="948"/>
      <c r="AF36" s="948"/>
      <c r="AG36" s="948"/>
      <c r="AH36" s="948"/>
      <c r="AI36" s="948"/>
      <c r="AJ36" s="948"/>
      <c r="AK36" s="948">
        <f t="shared" si="2"/>
        <v>5000</v>
      </c>
      <c r="AL36" s="948"/>
      <c r="AM36" s="948"/>
      <c r="AN36" s="948"/>
      <c r="AO36" s="948"/>
      <c r="AP36" s="948"/>
      <c r="AQ36" s="948"/>
      <c r="AR36" s="948"/>
      <c r="AS36" s="948">
        <f t="shared" si="3"/>
        <v>5000</v>
      </c>
      <c r="AT36" s="948"/>
      <c r="AU36" s="948"/>
      <c r="AV36" s="948"/>
      <c r="AW36" s="948"/>
      <c r="AX36" s="948"/>
      <c r="AY36" s="948"/>
      <c r="AZ36" s="948"/>
      <c r="BA36" s="78"/>
    </row>
    <row r="37" spans="1:53">
      <c r="A37" s="107"/>
      <c r="B37" s="959" t="s">
        <v>361</v>
      </c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48" t="s">
        <v>360</v>
      </c>
      <c r="X37" s="948"/>
      <c r="Y37" s="951"/>
      <c r="Z37" s="1048" t="s">
        <v>373</v>
      </c>
      <c r="AA37" s="1048"/>
      <c r="AB37" s="1048"/>
      <c r="AC37" s="948">
        <f>AI78</f>
        <v>6000</v>
      </c>
      <c r="AD37" s="948"/>
      <c r="AE37" s="948"/>
      <c r="AF37" s="948"/>
      <c r="AG37" s="948"/>
      <c r="AH37" s="948"/>
      <c r="AI37" s="948"/>
      <c r="AJ37" s="948"/>
      <c r="AK37" s="948">
        <f t="shared" si="2"/>
        <v>6000</v>
      </c>
      <c r="AL37" s="948"/>
      <c r="AM37" s="948"/>
      <c r="AN37" s="948"/>
      <c r="AO37" s="948"/>
      <c r="AP37" s="948"/>
      <c r="AQ37" s="948"/>
      <c r="AR37" s="948"/>
      <c r="AS37" s="948">
        <f t="shared" si="3"/>
        <v>6000</v>
      </c>
      <c r="AT37" s="948"/>
      <c r="AU37" s="948"/>
      <c r="AV37" s="948"/>
      <c r="AW37" s="948"/>
      <c r="AX37" s="948"/>
      <c r="AY37" s="948"/>
      <c r="AZ37" s="948"/>
      <c r="BA37" s="78"/>
    </row>
    <row r="38" spans="1:53">
      <c r="A38" s="107"/>
      <c r="B38" s="959" t="s">
        <v>362</v>
      </c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959"/>
      <c r="P38" s="959"/>
      <c r="Q38" s="959"/>
      <c r="R38" s="959"/>
      <c r="S38" s="959"/>
      <c r="T38" s="959"/>
      <c r="U38" s="959"/>
      <c r="V38" s="959"/>
      <c r="W38" s="948" t="s">
        <v>363</v>
      </c>
      <c r="X38" s="948"/>
      <c r="Y38" s="951"/>
      <c r="Z38" s="1048" t="s">
        <v>374</v>
      </c>
      <c r="AA38" s="1048"/>
      <c r="AB38" s="1048"/>
      <c r="AC38" s="948">
        <f>AI81</f>
        <v>8000</v>
      </c>
      <c r="AD38" s="948"/>
      <c r="AE38" s="948"/>
      <c r="AF38" s="948"/>
      <c r="AG38" s="948"/>
      <c r="AH38" s="948"/>
      <c r="AI38" s="948"/>
      <c r="AJ38" s="948"/>
      <c r="AK38" s="948">
        <f t="shared" si="2"/>
        <v>8000</v>
      </c>
      <c r="AL38" s="948"/>
      <c r="AM38" s="948"/>
      <c r="AN38" s="948"/>
      <c r="AO38" s="948"/>
      <c r="AP38" s="948"/>
      <c r="AQ38" s="948"/>
      <c r="AR38" s="948"/>
      <c r="AS38" s="948">
        <f t="shared" si="3"/>
        <v>8000</v>
      </c>
      <c r="AT38" s="948"/>
      <c r="AU38" s="948"/>
      <c r="AV38" s="948"/>
      <c r="AW38" s="948"/>
      <c r="AX38" s="948"/>
      <c r="AY38" s="948"/>
      <c r="AZ38" s="948"/>
      <c r="BA38" s="78"/>
    </row>
    <row r="39" spans="1:53">
      <c r="A39" s="107"/>
      <c r="B39" s="959" t="s">
        <v>364</v>
      </c>
      <c r="C39" s="959"/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48" t="s">
        <v>278</v>
      </c>
      <c r="X39" s="948"/>
      <c r="Y39" s="951"/>
      <c r="Z39" s="1048" t="s">
        <v>375</v>
      </c>
      <c r="AA39" s="1048"/>
      <c r="AB39" s="1048"/>
      <c r="AC39" s="948">
        <f>AI86</f>
        <v>47000</v>
      </c>
      <c r="AD39" s="948"/>
      <c r="AE39" s="948"/>
      <c r="AF39" s="948"/>
      <c r="AG39" s="948"/>
      <c r="AH39" s="948"/>
      <c r="AI39" s="948"/>
      <c r="AJ39" s="948"/>
      <c r="AK39" s="948">
        <f t="shared" si="2"/>
        <v>47000</v>
      </c>
      <c r="AL39" s="948"/>
      <c r="AM39" s="948"/>
      <c r="AN39" s="948"/>
      <c r="AO39" s="948"/>
      <c r="AP39" s="948"/>
      <c r="AQ39" s="948"/>
      <c r="AR39" s="948"/>
      <c r="AS39" s="948">
        <f t="shared" si="3"/>
        <v>47000</v>
      </c>
      <c r="AT39" s="948"/>
      <c r="AU39" s="948"/>
      <c r="AV39" s="948"/>
      <c r="AW39" s="948"/>
      <c r="AX39" s="948"/>
      <c r="AY39" s="948"/>
      <c r="AZ39" s="948"/>
      <c r="BA39" s="78"/>
    </row>
    <row r="40" spans="1:53">
      <c r="A40" s="107"/>
      <c r="B40" s="959" t="s">
        <v>365</v>
      </c>
      <c r="C40" s="959"/>
      <c r="D40" s="959"/>
      <c r="E40" s="959"/>
      <c r="F40" s="959"/>
      <c r="G40" s="959"/>
      <c r="H40" s="959"/>
      <c r="I40" s="959"/>
      <c r="J40" s="959"/>
      <c r="K40" s="959"/>
      <c r="L40" s="959"/>
      <c r="M40" s="959"/>
      <c r="N40" s="959"/>
      <c r="O40" s="959"/>
      <c r="P40" s="959"/>
      <c r="Q40" s="959"/>
      <c r="R40" s="959"/>
      <c r="S40" s="959"/>
      <c r="T40" s="959"/>
      <c r="U40" s="959"/>
      <c r="V40" s="959"/>
      <c r="W40" s="948">
        <v>344</v>
      </c>
      <c r="X40" s="948"/>
      <c r="Y40" s="951"/>
      <c r="Z40" s="1048" t="s">
        <v>376</v>
      </c>
      <c r="AA40" s="1048"/>
      <c r="AB40" s="1048"/>
      <c r="AC40" s="948">
        <f>AI89</f>
        <v>30000</v>
      </c>
      <c r="AD40" s="948"/>
      <c r="AE40" s="948"/>
      <c r="AF40" s="948"/>
      <c r="AG40" s="948"/>
      <c r="AH40" s="948"/>
      <c r="AI40" s="948"/>
      <c r="AJ40" s="948"/>
      <c r="AK40" s="948">
        <f t="shared" si="2"/>
        <v>30000</v>
      </c>
      <c r="AL40" s="948"/>
      <c r="AM40" s="948"/>
      <c r="AN40" s="948"/>
      <c r="AO40" s="948"/>
      <c r="AP40" s="948"/>
      <c r="AQ40" s="948"/>
      <c r="AR40" s="948"/>
      <c r="AS40" s="948">
        <f t="shared" si="3"/>
        <v>30000</v>
      </c>
      <c r="AT40" s="948"/>
      <c r="AU40" s="948"/>
      <c r="AV40" s="948"/>
      <c r="AW40" s="948"/>
      <c r="AX40" s="948"/>
      <c r="AY40" s="948"/>
      <c r="AZ40" s="948"/>
      <c r="BA40" s="78"/>
    </row>
    <row r="41" spans="1:53">
      <c r="A41" s="107"/>
      <c r="B41" s="959" t="s">
        <v>366</v>
      </c>
      <c r="C41" s="959"/>
      <c r="D41" s="959"/>
      <c r="E41" s="959"/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48">
        <v>346</v>
      </c>
      <c r="X41" s="948"/>
      <c r="Y41" s="951"/>
      <c r="Z41" s="1048" t="s">
        <v>377</v>
      </c>
      <c r="AA41" s="1048"/>
      <c r="AB41" s="1048"/>
      <c r="AC41" s="948">
        <f>AI92</f>
        <v>24000</v>
      </c>
      <c r="AD41" s="948"/>
      <c r="AE41" s="948"/>
      <c r="AF41" s="948"/>
      <c r="AG41" s="948"/>
      <c r="AH41" s="948"/>
      <c r="AI41" s="948"/>
      <c r="AJ41" s="948"/>
      <c r="AK41" s="948">
        <f t="shared" si="2"/>
        <v>24000</v>
      </c>
      <c r="AL41" s="948"/>
      <c r="AM41" s="948"/>
      <c r="AN41" s="948"/>
      <c r="AO41" s="948"/>
      <c r="AP41" s="948"/>
      <c r="AQ41" s="948"/>
      <c r="AR41" s="948"/>
      <c r="AS41" s="948">
        <f t="shared" si="3"/>
        <v>24000</v>
      </c>
      <c r="AT41" s="948"/>
      <c r="AU41" s="948"/>
      <c r="AV41" s="948"/>
      <c r="AW41" s="948"/>
      <c r="AX41" s="948"/>
      <c r="AY41" s="948"/>
      <c r="AZ41" s="948"/>
      <c r="BA41" s="78"/>
    </row>
    <row r="42" spans="1:53">
      <c r="A42" s="107"/>
      <c r="B42" s="959" t="s">
        <v>367</v>
      </c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48">
        <v>349</v>
      </c>
      <c r="X42" s="948"/>
      <c r="Y42" s="951"/>
      <c r="Z42" s="1048" t="s">
        <v>378</v>
      </c>
      <c r="AA42" s="1048"/>
      <c r="AB42" s="1048"/>
      <c r="AC42" s="948">
        <f>AI94</f>
        <v>15000</v>
      </c>
      <c r="AD42" s="948"/>
      <c r="AE42" s="948"/>
      <c r="AF42" s="948"/>
      <c r="AG42" s="948"/>
      <c r="AH42" s="948"/>
      <c r="AI42" s="948"/>
      <c r="AJ42" s="948"/>
      <c r="AK42" s="948">
        <f t="shared" si="2"/>
        <v>15000</v>
      </c>
      <c r="AL42" s="948"/>
      <c r="AM42" s="948"/>
      <c r="AN42" s="948"/>
      <c r="AO42" s="948"/>
      <c r="AP42" s="948"/>
      <c r="AQ42" s="948"/>
      <c r="AR42" s="948"/>
      <c r="AS42" s="948">
        <f t="shared" si="3"/>
        <v>15000</v>
      </c>
      <c r="AT42" s="948"/>
      <c r="AU42" s="948"/>
      <c r="AV42" s="948"/>
      <c r="AW42" s="948"/>
      <c r="AX42" s="948"/>
      <c r="AY42" s="948"/>
      <c r="AZ42" s="948"/>
      <c r="BA42" s="78"/>
    </row>
    <row r="43" spans="1:53">
      <c r="A43" s="107"/>
      <c r="B43" s="1178" t="s">
        <v>368</v>
      </c>
      <c r="C43" s="1178"/>
      <c r="D43" s="1178"/>
      <c r="E43" s="1178"/>
      <c r="F43" s="1178"/>
      <c r="G43" s="1178"/>
      <c r="H43" s="1178"/>
      <c r="I43" s="1178"/>
      <c r="J43" s="1178"/>
      <c r="K43" s="1178"/>
      <c r="L43" s="1178"/>
      <c r="M43" s="1178"/>
      <c r="N43" s="1178"/>
      <c r="O43" s="1178"/>
      <c r="P43" s="1178"/>
      <c r="Q43" s="1178"/>
      <c r="R43" s="1178"/>
      <c r="S43" s="1178"/>
      <c r="T43" s="1178"/>
      <c r="U43" s="1178"/>
      <c r="V43" s="1178"/>
      <c r="W43" s="1082" t="s">
        <v>369</v>
      </c>
      <c r="X43" s="1082"/>
      <c r="Y43" s="972"/>
      <c r="Z43" s="1048" t="s">
        <v>384</v>
      </c>
      <c r="AA43" s="1048"/>
      <c r="AB43" s="1048"/>
      <c r="AC43" s="948">
        <v>185000</v>
      </c>
      <c r="AD43" s="948"/>
      <c r="AE43" s="948"/>
      <c r="AF43" s="948"/>
      <c r="AG43" s="948"/>
      <c r="AH43" s="948"/>
      <c r="AI43" s="948"/>
      <c r="AJ43" s="948"/>
      <c r="AK43" s="948">
        <v>185000</v>
      </c>
      <c r="AL43" s="948"/>
      <c r="AM43" s="948"/>
      <c r="AN43" s="948"/>
      <c r="AO43" s="948"/>
      <c r="AP43" s="948"/>
      <c r="AQ43" s="948"/>
      <c r="AR43" s="948"/>
      <c r="AS43" s="948">
        <f t="shared" si="3"/>
        <v>185000</v>
      </c>
      <c r="AT43" s="948"/>
      <c r="AU43" s="948"/>
      <c r="AV43" s="948"/>
      <c r="AW43" s="948"/>
      <c r="AX43" s="948"/>
      <c r="AY43" s="948"/>
      <c r="AZ43" s="948"/>
      <c r="BA43" s="78"/>
    </row>
    <row r="44" spans="1:53" ht="6" customHeight="1">
      <c r="A44" s="10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4"/>
      <c r="P44" s="144"/>
      <c r="Q44" s="143"/>
      <c r="R44" s="143"/>
      <c r="S44" s="143"/>
      <c r="T44" s="143"/>
      <c r="U44" s="143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6"/>
      <c r="AI44" s="146"/>
      <c r="AJ44" s="146"/>
      <c r="AK44" s="146"/>
      <c r="AL44" s="146"/>
      <c r="AM44" s="146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07"/>
    </row>
    <row r="45" spans="1:53" ht="28.5" customHeight="1">
      <c r="A45" s="147"/>
      <c r="B45" s="1193" t="s">
        <v>200</v>
      </c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  <c r="AA45" s="1193"/>
      <c r="AB45" s="1193"/>
      <c r="AC45" s="1193"/>
      <c r="AD45" s="1193"/>
      <c r="AE45" s="1193"/>
      <c r="AF45" s="1193"/>
      <c r="AG45" s="1193"/>
      <c r="AH45" s="1193"/>
      <c r="AI45" s="1193"/>
      <c r="AJ45" s="1193"/>
      <c r="AK45" s="1193"/>
      <c r="AL45" s="1193"/>
      <c r="AM45" s="1193"/>
      <c r="AN45" s="1193"/>
      <c r="AO45" s="1193"/>
      <c r="AP45" s="1193"/>
      <c r="AQ45" s="1193"/>
      <c r="AR45" s="1193"/>
      <c r="AS45" s="1193"/>
      <c r="AT45" s="1193"/>
      <c r="AU45" s="1193"/>
      <c r="AV45" s="1193"/>
      <c r="AW45" s="1193"/>
      <c r="AX45" s="1193"/>
      <c r="AY45" s="1193"/>
      <c r="AZ45" s="1193"/>
      <c r="BA45" s="147"/>
    </row>
    <row r="46" spans="1:53" ht="6.75" customHeight="1">
      <c r="A46" s="103"/>
      <c r="B46" s="10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03"/>
    </row>
    <row r="47" spans="1:53">
      <c r="A47" s="103"/>
      <c r="B47" s="967" t="s">
        <v>232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  <c r="AM47" s="967"/>
      <c r="AN47" s="967"/>
      <c r="AO47" s="967"/>
      <c r="AP47" s="967"/>
      <c r="AQ47" s="967"/>
      <c r="AR47" s="967"/>
      <c r="AS47" s="967"/>
      <c r="AT47" s="967"/>
      <c r="AU47" s="967"/>
      <c r="AV47" s="967"/>
      <c r="AW47" s="967"/>
      <c r="AX47" s="967"/>
      <c r="AY47" s="967"/>
      <c r="AZ47" s="967"/>
      <c r="BA47" s="103"/>
    </row>
    <row r="48" spans="1:53">
      <c r="A48" s="103"/>
      <c r="B48" s="967" t="s">
        <v>233</v>
      </c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  <c r="AM48" s="967"/>
      <c r="AN48" s="967"/>
      <c r="AO48" s="967"/>
      <c r="AP48" s="967"/>
      <c r="AQ48" s="967"/>
      <c r="AR48" s="967"/>
      <c r="AS48" s="967"/>
      <c r="AT48" s="967"/>
      <c r="AU48" s="967"/>
      <c r="AV48" s="967"/>
      <c r="AW48" s="967"/>
      <c r="AX48" s="967"/>
      <c r="AY48" s="967"/>
      <c r="AZ48" s="967"/>
      <c r="BA48" s="103"/>
    </row>
    <row r="49" spans="1:70" ht="1.5" customHeight="1">
      <c r="A49" s="103"/>
      <c r="B49" s="152"/>
      <c r="C49" s="152"/>
      <c r="D49" s="152"/>
      <c r="E49" s="152"/>
      <c r="F49" s="152"/>
      <c r="G49" s="152"/>
      <c r="H49" s="156"/>
      <c r="I49" s="156"/>
      <c r="J49" s="156"/>
      <c r="K49" s="156"/>
      <c r="L49" s="156"/>
      <c r="M49" s="156"/>
      <c r="N49" s="156"/>
      <c r="O49" s="156"/>
      <c r="P49" s="152"/>
      <c r="Q49" s="152"/>
      <c r="R49" s="152"/>
      <c r="S49" s="152"/>
      <c r="T49" s="152"/>
      <c r="U49" s="151"/>
      <c r="V49" s="151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03"/>
    </row>
    <row r="50" spans="1:70" s="164" customFormat="1" ht="15" customHeight="1">
      <c r="A50" s="221"/>
      <c r="B50" s="1044" t="s">
        <v>209</v>
      </c>
      <c r="C50" s="1044"/>
      <c r="D50" s="1044"/>
      <c r="E50" s="1044"/>
      <c r="F50" s="1044"/>
      <c r="G50" s="1044"/>
      <c r="H50" s="1044"/>
      <c r="I50" s="1044"/>
      <c r="J50" s="1044"/>
      <c r="K50" s="1044"/>
      <c r="L50" s="942" t="s">
        <v>210</v>
      </c>
      <c r="M50" s="943"/>
      <c r="N50" s="943"/>
      <c r="O50" s="943"/>
      <c r="P50" s="943"/>
      <c r="Q50" s="943"/>
      <c r="R50" s="943"/>
      <c r="S50" s="943"/>
      <c r="T50" s="943"/>
      <c r="U50" s="943"/>
      <c r="V50" s="944"/>
      <c r="W50" s="1002" t="s">
        <v>211</v>
      </c>
      <c r="X50" s="1003"/>
      <c r="Y50" s="1004"/>
      <c r="Z50" s="1002" t="s">
        <v>234</v>
      </c>
      <c r="AA50" s="1003"/>
      <c r="AB50" s="1003"/>
      <c r="AC50" s="1003"/>
      <c r="AD50" s="1003"/>
      <c r="AE50" s="1003"/>
      <c r="AF50" s="1004"/>
      <c r="AG50" s="1002" t="s">
        <v>107</v>
      </c>
      <c r="AH50" s="1004"/>
      <c r="AI50" s="942" t="s">
        <v>118</v>
      </c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7"/>
      <c r="BA50" s="942" t="s">
        <v>118</v>
      </c>
      <c r="BB50" s="943"/>
      <c r="BC50" s="943"/>
      <c r="BD50" s="943"/>
      <c r="BE50" s="943"/>
      <c r="BF50" s="943"/>
      <c r="BG50" s="943"/>
      <c r="BH50" s="943"/>
      <c r="BI50" s="943"/>
      <c r="BJ50" s="943"/>
      <c r="BK50" s="943"/>
      <c r="BL50" s="943"/>
      <c r="BM50" s="943"/>
      <c r="BN50" s="943"/>
      <c r="BO50" s="943"/>
      <c r="BP50" s="943"/>
      <c r="BQ50" s="943"/>
      <c r="BR50" s="944"/>
    </row>
    <row r="51" spans="1:70" s="164" customFormat="1" ht="12.75">
      <c r="A51" s="221"/>
      <c r="B51" s="1044"/>
      <c r="C51" s="1044"/>
      <c r="D51" s="1044"/>
      <c r="E51" s="1044"/>
      <c r="F51" s="1044"/>
      <c r="G51" s="1044"/>
      <c r="H51" s="1044"/>
      <c r="I51" s="1044"/>
      <c r="J51" s="1044"/>
      <c r="K51" s="1044"/>
      <c r="L51" s="1044" t="s">
        <v>212</v>
      </c>
      <c r="M51" s="1044"/>
      <c r="N51" s="1044"/>
      <c r="O51" s="1044"/>
      <c r="P51" s="1044" t="s">
        <v>213</v>
      </c>
      <c r="Q51" s="1044"/>
      <c r="R51" s="1044"/>
      <c r="S51" s="1044"/>
      <c r="T51" s="1044"/>
      <c r="U51" s="1044"/>
      <c r="V51" s="1044"/>
      <c r="W51" s="1172"/>
      <c r="X51" s="1173"/>
      <c r="Y51" s="1174"/>
      <c r="Z51" s="1172"/>
      <c r="AA51" s="1173"/>
      <c r="AB51" s="1173"/>
      <c r="AC51" s="1173"/>
      <c r="AD51" s="1173"/>
      <c r="AE51" s="1173"/>
      <c r="AF51" s="1174"/>
      <c r="AG51" s="1172"/>
      <c r="AH51" s="1174"/>
      <c r="AI51" s="1002" t="s">
        <v>264</v>
      </c>
      <c r="AJ51" s="1003"/>
      <c r="AK51" s="1003"/>
      <c r="AL51" s="1003"/>
      <c r="AM51" s="1003"/>
      <c r="AN51" s="1004"/>
      <c r="AO51" s="1002" t="s">
        <v>255</v>
      </c>
      <c r="AP51" s="1003"/>
      <c r="AQ51" s="1003"/>
      <c r="AR51" s="1003"/>
      <c r="AS51" s="1003"/>
      <c r="AT51" s="1004"/>
      <c r="AU51" s="1002" t="s">
        <v>263</v>
      </c>
      <c r="AV51" s="1003"/>
      <c r="AW51" s="1003"/>
      <c r="AX51" s="1003"/>
      <c r="AY51" s="1003"/>
      <c r="AZ51" s="1004"/>
      <c r="BA51" s="1002" t="s">
        <v>264</v>
      </c>
      <c r="BB51" s="1003"/>
      <c r="BC51" s="1003"/>
      <c r="BD51" s="1003"/>
      <c r="BE51" s="1003"/>
      <c r="BF51" s="1004"/>
      <c r="BG51" s="1002" t="s">
        <v>255</v>
      </c>
      <c r="BH51" s="1003"/>
      <c r="BI51" s="1003"/>
      <c r="BJ51" s="1003"/>
      <c r="BK51" s="1003"/>
      <c r="BL51" s="1004"/>
      <c r="BM51" s="1002" t="s">
        <v>263</v>
      </c>
      <c r="BN51" s="1003"/>
      <c r="BO51" s="1003"/>
      <c r="BP51" s="1003"/>
      <c r="BQ51" s="1003"/>
      <c r="BR51" s="1004"/>
    </row>
    <row r="52" spans="1:70" s="164" customFormat="1" ht="42.75" customHeight="1">
      <c r="A52" s="221"/>
      <c r="B52" s="1044"/>
      <c r="C52" s="1044"/>
      <c r="D52" s="1044"/>
      <c r="E52" s="1044"/>
      <c r="F52" s="1044"/>
      <c r="G52" s="1044"/>
      <c r="H52" s="1044"/>
      <c r="I52" s="1044"/>
      <c r="J52" s="1044"/>
      <c r="K52" s="1044"/>
      <c r="L52" s="1044"/>
      <c r="M52" s="1044"/>
      <c r="N52" s="1044"/>
      <c r="O52" s="1044"/>
      <c r="P52" s="1044"/>
      <c r="Q52" s="1044"/>
      <c r="R52" s="1044"/>
      <c r="S52" s="1044"/>
      <c r="T52" s="1044"/>
      <c r="U52" s="1044"/>
      <c r="V52" s="1044"/>
      <c r="W52" s="1041"/>
      <c r="X52" s="1042"/>
      <c r="Y52" s="1043"/>
      <c r="Z52" s="1041"/>
      <c r="AA52" s="1042"/>
      <c r="AB52" s="1042"/>
      <c r="AC52" s="1042"/>
      <c r="AD52" s="1042"/>
      <c r="AE52" s="1042"/>
      <c r="AF52" s="1043"/>
      <c r="AG52" s="1041"/>
      <c r="AH52" s="1043"/>
      <c r="AI52" s="1041"/>
      <c r="AJ52" s="1042"/>
      <c r="AK52" s="1042"/>
      <c r="AL52" s="1042"/>
      <c r="AM52" s="1042"/>
      <c r="AN52" s="1043"/>
      <c r="AO52" s="1041"/>
      <c r="AP52" s="1042"/>
      <c r="AQ52" s="1042"/>
      <c r="AR52" s="1042"/>
      <c r="AS52" s="1042"/>
      <c r="AT52" s="1043"/>
      <c r="AU52" s="1041"/>
      <c r="AV52" s="1042"/>
      <c r="AW52" s="1042"/>
      <c r="AX52" s="1042"/>
      <c r="AY52" s="1042"/>
      <c r="AZ52" s="1043"/>
      <c r="BA52" s="1041"/>
      <c r="BB52" s="1042"/>
      <c r="BC52" s="1042"/>
      <c r="BD52" s="1042"/>
      <c r="BE52" s="1042"/>
      <c r="BF52" s="1043"/>
      <c r="BG52" s="1041"/>
      <c r="BH52" s="1042"/>
      <c r="BI52" s="1042"/>
      <c r="BJ52" s="1042"/>
      <c r="BK52" s="1042"/>
      <c r="BL52" s="1043"/>
      <c r="BM52" s="1041"/>
      <c r="BN52" s="1042"/>
      <c r="BO52" s="1042"/>
      <c r="BP52" s="1042"/>
      <c r="BQ52" s="1042"/>
      <c r="BR52" s="1043"/>
    </row>
    <row r="53" spans="1:70">
      <c r="A53" s="108"/>
      <c r="B53" s="1129" t="s">
        <v>214</v>
      </c>
      <c r="C53" s="1129"/>
      <c r="D53" s="1129"/>
      <c r="E53" s="1129"/>
      <c r="F53" s="1129"/>
      <c r="G53" s="1129"/>
      <c r="H53" s="1129"/>
      <c r="I53" s="1129"/>
      <c r="J53" s="1129"/>
      <c r="K53" s="1129"/>
      <c r="L53" s="1129" t="s">
        <v>109</v>
      </c>
      <c r="M53" s="1129"/>
      <c r="N53" s="1129"/>
      <c r="O53" s="1129"/>
      <c r="P53" s="1129" t="s">
        <v>110</v>
      </c>
      <c r="Q53" s="1129"/>
      <c r="R53" s="1129"/>
      <c r="S53" s="1129"/>
      <c r="T53" s="1129"/>
      <c r="U53" s="1129"/>
      <c r="V53" s="1129"/>
      <c r="W53" s="1129" t="s">
        <v>63</v>
      </c>
      <c r="X53" s="1129"/>
      <c r="Y53" s="1129"/>
      <c r="Z53" s="1129" t="s">
        <v>64</v>
      </c>
      <c r="AA53" s="1129"/>
      <c r="AB53" s="1129"/>
      <c r="AC53" s="1129"/>
      <c r="AD53" s="1129"/>
      <c r="AE53" s="1129"/>
      <c r="AF53" s="1129"/>
      <c r="AG53" s="1129" t="s">
        <v>65</v>
      </c>
      <c r="AH53" s="1129"/>
      <c r="AI53" s="975" t="s">
        <v>66</v>
      </c>
      <c r="AJ53" s="976"/>
      <c r="AK53" s="976"/>
      <c r="AL53" s="976"/>
      <c r="AM53" s="976"/>
      <c r="AN53" s="977"/>
      <c r="AO53" s="975" t="s">
        <v>67</v>
      </c>
      <c r="AP53" s="976"/>
      <c r="AQ53" s="976"/>
      <c r="AR53" s="976"/>
      <c r="AS53" s="976"/>
      <c r="AT53" s="977"/>
      <c r="AU53" s="975" t="s">
        <v>215</v>
      </c>
      <c r="AV53" s="976"/>
      <c r="AW53" s="976"/>
      <c r="AX53" s="976"/>
      <c r="AY53" s="976"/>
      <c r="AZ53" s="977"/>
      <c r="BA53" s="975" t="s">
        <v>66</v>
      </c>
      <c r="BB53" s="976"/>
      <c r="BC53" s="976"/>
      <c r="BD53" s="976"/>
      <c r="BE53" s="976"/>
      <c r="BF53" s="977"/>
      <c r="BG53" s="975" t="s">
        <v>67</v>
      </c>
      <c r="BH53" s="976"/>
      <c r="BI53" s="976"/>
      <c r="BJ53" s="976"/>
      <c r="BK53" s="976"/>
      <c r="BL53" s="977"/>
      <c r="BM53" s="975" t="s">
        <v>215</v>
      </c>
      <c r="BN53" s="976"/>
      <c r="BO53" s="976"/>
      <c r="BP53" s="976"/>
      <c r="BQ53" s="976"/>
      <c r="BR53" s="977"/>
    </row>
    <row r="54" spans="1:70" ht="42.75" customHeight="1">
      <c r="A54" s="108"/>
      <c r="B54" s="1087" t="s">
        <v>426</v>
      </c>
      <c r="C54" s="1088"/>
      <c r="D54" s="1088"/>
      <c r="E54" s="1088"/>
      <c r="F54" s="1088"/>
      <c r="G54" s="1088"/>
      <c r="H54" s="1088"/>
      <c r="I54" s="1088"/>
      <c r="J54" s="1088"/>
      <c r="K54" s="1088"/>
      <c r="L54" s="1089" t="s">
        <v>423</v>
      </c>
      <c r="M54" s="1194"/>
      <c r="N54" s="1194"/>
      <c r="O54" s="1194"/>
      <c r="P54" s="1088" t="s">
        <v>422</v>
      </c>
      <c r="Q54" s="1088"/>
      <c r="R54" s="1088"/>
      <c r="S54" s="1088"/>
      <c r="T54" s="1088"/>
      <c r="U54" s="1088"/>
      <c r="V54" s="1088"/>
      <c r="W54" s="1096"/>
      <c r="X54" s="1094"/>
      <c r="Y54" s="1095"/>
      <c r="Z54" s="1096"/>
      <c r="AA54" s="1094"/>
      <c r="AB54" s="1094"/>
      <c r="AC54" s="1094"/>
      <c r="AD54" s="1094"/>
      <c r="AE54" s="1094"/>
      <c r="AF54" s="1095"/>
      <c r="AG54" s="972" t="s">
        <v>127</v>
      </c>
      <c r="AH54" s="974"/>
      <c r="AI54" s="948">
        <v>25400</v>
      </c>
      <c r="AJ54" s="948"/>
      <c r="AK54" s="948"/>
      <c r="AL54" s="948"/>
      <c r="AM54" s="948"/>
      <c r="AN54" s="948"/>
      <c r="AO54" s="948">
        <v>25400</v>
      </c>
      <c r="AP54" s="948"/>
      <c r="AQ54" s="948"/>
      <c r="AR54" s="948"/>
      <c r="AS54" s="948"/>
      <c r="AT54" s="948"/>
      <c r="AU54" s="948">
        <v>25400</v>
      </c>
      <c r="AV54" s="948"/>
      <c r="AW54" s="948"/>
      <c r="AX54" s="948"/>
      <c r="AY54" s="948"/>
      <c r="AZ54" s="948"/>
      <c r="BA54" s="948">
        <v>36000</v>
      </c>
      <c r="BB54" s="948"/>
      <c r="BC54" s="948"/>
      <c r="BD54" s="948"/>
      <c r="BE54" s="948"/>
      <c r="BF54" s="948"/>
      <c r="BG54" s="948">
        <v>36000</v>
      </c>
      <c r="BH54" s="948"/>
      <c r="BI54" s="948"/>
      <c r="BJ54" s="948"/>
      <c r="BK54" s="948"/>
      <c r="BL54" s="948"/>
      <c r="BM54" s="948">
        <v>36000</v>
      </c>
      <c r="BN54" s="948"/>
      <c r="BO54" s="948"/>
      <c r="BP54" s="948"/>
      <c r="BQ54" s="948"/>
      <c r="BR54" s="948"/>
    </row>
    <row r="55" spans="1:70" ht="42" customHeight="1" thickBot="1">
      <c r="A55" s="108"/>
      <c r="B55" s="1087" t="s">
        <v>427</v>
      </c>
      <c r="C55" s="1088"/>
      <c r="D55" s="1088"/>
      <c r="E55" s="1088"/>
      <c r="F55" s="1088"/>
      <c r="G55" s="1088"/>
      <c r="H55" s="1088"/>
      <c r="I55" s="1088"/>
      <c r="J55" s="1088"/>
      <c r="K55" s="1088"/>
      <c r="L55" s="1089" t="s">
        <v>425</v>
      </c>
      <c r="M55" s="1194"/>
      <c r="N55" s="1194"/>
      <c r="O55" s="1194"/>
      <c r="P55" s="1088" t="s">
        <v>424</v>
      </c>
      <c r="Q55" s="1088"/>
      <c r="R55" s="1088"/>
      <c r="S55" s="1088"/>
      <c r="T55" s="1088"/>
      <c r="U55" s="1088"/>
      <c r="V55" s="1088"/>
      <c r="W55" s="1096"/>
      <c r="X55" s="1094"/>
      <c r="Y55" s="1095"/>
      <c r="Z55" s="1096"/>
      <c r="AA55" s="1094"/>
      <c r="AB55" s="1094"/>
      <c r="AC55" s="1094"/>
      <c r="AD55" s="1094"/>
      <c r="AE55" s="1094"/>
      <c r="AF55" s="1095"/>
      <c r="AG55" s="972" t="s">
        <v>128</v>
      </c>
      <c r="AH55" s="974"/>
      <c r="AI55" s="1127">
        <v>7200</v>
      </c>
      <c r="AJ55" s="1127"/>
      <c r="AK55" s="1127"/>
      <c r="AL55" s="1127"/>
      <c r="AM55" s="1127"/>
      <c r="AN55" s="1127"/>
      <c r="AO55" s="1127">
        <v>7200</v>
      </c>
      <c r="AP55" s="1127"/>
      <c r="AQ55" s="1127"/>
      <c r="AR55" s="1127"/>
      <c r="AS55" s="1127"/>
      <c r="AT55" s="1127"/>
      <c r="AU55" s="1127">
        <v>7200</v>
      </c>
      <c r="AV55" s="1127"/>
      <c r="AW55" s="1127"/>
      <c r="AX55" s="1127"/>
      <c r="AY55" s="1127"/>
      <c r="AZ55" s="1127"/>
      <c r="BA55" s="1127">
        <v>32830</v>
      </c>
      <c r="BB55" s="1127"/>
      <c r="BC55" s="1127"/>
      <c r="BD55" s="1127"/>
      <c r="BE55" s="1127"/>
      <c r="BF55" s="1127"/>
      <c r="BG55" s="1127">
        <v>32830</v>
      </c>
      <c r="BH55" s="1127"/>
      <c r="BI55" s="1127"/>
      <c r="BJ55" s="1127"/>
      <c r="BK55" s="1127"/>
      <c r="BL55" s="1127"/>
      <c r="BM55" s="1127">
        <v>32830</v>
      </c>
      <c r="BN55" s="1127"/>
      <c r="BO55" s="1127"/>
      <c r="BP55" s="1127"/>
      <c r="BQ55" s="1127"/>
      <c r="BR55" s="1127"/>
    </row>
    <row r="56" spans="1:70" ht="15.75" thickBot="1">
      <c r="A56" s="108"/>
      <c r="B56" s="1104"/>
      <c r="C56" s="1105"/>
      <c r="D56" s="1105"/>
      <c r="E56" s="1105"/>
      <c r="F56" s="1105"/>
      <c r="G56" s="1105"/>
      <c r="H56" s="1105"/>
      <c r="I56" s="1105"/>
      <c r="J56" s="1105"/>
      <c r="K56" s="1105"/>
      <c r="L56" s="197"/>
      <c r="M56" s="198"/>
      <c r="N56" s="198"/>
      <c r="O56" s="199"/>
      <c r="P56" s="200"/>
      <c r="Q56" s="201"/>
      <c r="R56" s="201"/>
      <c r="S56" s="201"/>
      <c r="T56" s="201"/>
      <c r="U56" s="201"/>
      <c r="V56" s="201"/>
      <c r="W56" s="1097" t="s">
        <v>216</v>
      </c>
      <c r="X56" s="1098"/>
      <c r="Y56" s="1098"/>
      <c r="Z56" s="1098"/>
      <c r="AA56" s="1098"/>
      <c r="AB56" s="1098"/>
      <c r="AC56" s="1098"/>
      <c r="AD56" s="1098"/>
      <c r="AE56" s="1098"/>
      <c r="AF56" s="1099"/>
      <c r="AG56" s="1133" t="s">
        <v>217</v>
      </c>
      <c r="AH56" s="1078"/>
      <c r="AI56" s="1111">
        <f>SUM(AI54:AN55)</f>
        <v>32600</v>
      </c>
      <c r="AJ56" s="1112"/>
      <c r="AK56" s="1112"/>
      <c r="AL56" s="1112"/>
      <c r="AM56" s="1112"/>
      <c r="AN56" s="1113"/>
      <c r="AO56" s="1111">
        <f>SUM(AO54:AT55)</f>
        <v>32600</v>
      </c>
      <c r="AP56" s="1112"/>
      <c r="AQ56" s="1112"/>
      <c r="AR56" s="1112"/>
      <c r="AS56" s="1112"/>
      <c r="AT56" s="1113"/>
      <c r="AU56" s="1111">
        <f>SUM(AU54:AZ55)</f>
        <v>32600</v>
      </c>
      <c r="AV56" s="1112"/>
      <c r="AW56" s="1112"/>
      <c r="AX56" s="1112"/>
      <c r="AY56" s="1112"/>
      <c r="AZ56" s="1121"/>
      <c r="BA56" s="1111">
        <f>SUM(BA54:BF55)</f>
        <v>68830</v>
      </c>
      <c r="BB56" s="1112"/>
      <c r="BC56" s="1112"/>
      <c r="BD56" s="1112"/>
      <c r="BE56" s="1112"/>
      <c r="BF56" s="1113"/>
      <c r="BG56" s="1111">
        <f>SUM(BG54:BL55)</f>
        <v>68830</v>
      </c>
      <c r="BH56" s="1112"/>
      <c r="BI56" s="1112"/>
      <c r="BJ56" s="1112"/>
      <c r="BK56" s="1112"/>
      <c r="BL56" s="1113"/>
      <c r="BM56" s="1111">
        <f>SUM(BM54:BR55)</f>
        <v>68830</v>
      </c>
      <c r="BN56" s="1112"/>
      <c r="BO56" s="1112"/>
      <c r="BP56" s="1112"/>
      <c r="BQ56" s="1112"/>
      <c r="BR56" s="1121"/>
    </row>
    <row r="57" spans="1:70" ht="16.5" customHeight="1">
      <c r="A57" s="108"/>
      <c r="B57" s="1090" t="s">
        <v>386</v>
      </c>
      <c r="C57" s="1091"/>
      <c r="D57" s="1091"/>
      <c r="E57" s="1091"/>
      <c r="F57" s="1091"/>
      <c r="G57" s="1091"/>
      <c r="H57" s="1091"/>
      <c r="I57" s="1091"/>
      <c r="J57" s="1091"/>
      <c r="K57" s="1091"/>
      <c r="L57" s="1134" t="s">
        <v>388</v>
      </c>
      <c r="M57" s="1134"/>
      <c r="N57" s="1134"/>
      <c r="O57" s="1134"/>
      <c r="P57" s="1091" t="s">
        <v>387</v>
      </c>
      <c r="Q57" s="1091"/>
      <c r="R57" s="1091"/>
      <c r="S57" s="1091"/>
      <c r="T57" s="1091"/>
      <c r="U57" s="1091"/>
      <c r="V57" s="1091"/>
      <c r="W57" s="1096" t="s">
        <v>348</v>
      </c>
      <c r="X57" s="1094"/>
      <c r="Y57" s="1095"/>
      <c r="Z57" s="1096" t="s">
        <v>385</v>
      </c>
      <c r="AA57" s="1094"/>
      <c r="AB57" s="1094"/>
      <c r="AC57" s="1094"/>
      <c r="AD57" s="1094"/>
      <c r="AE57" s="1094"/>
      <c r="AF57" s="1095"/>
      <c r="AG57" s="1096" t="s">
        <v>130</v>
      </c>
      <c r="AH57" s="1095"/>
      <c r="AI57" s="989">
        <v>375000</v>
      </c>
      <c r="AJ57" s="990"/>
      <c r="AK57" s="990"/>
      <c r="AL57" s="990"/>
      <c r="AM57" s="990"/>
      <c r="AN57" s="991"/>
      <c r="AO57" s="989">
        <v>375000</v>
      </c>
      <c r="AP57" s="990"/>
      <c r="AQ57" s="990"/>
      <c r="AR57" s="990"/>
      <c r="AS57" s="990"/>
      <c r="AT57" s="991"/>
      <c r="AU57" s="989">
        <v>375000</v>
      </c>
      <c r="AV57" s="990"/>
      <c r="AW57" s="990"/>
      <c r="AX57" s="990"/>
      <c r="AY57" s="990"/>
      <c r="AZ57" s="991"/>
      <c r="BA57" s="989">
        <v>1600000</v>
      </c>
      <c r="BB57" s="990"/>
      <c r="BC57" s="990"/>
      <c r="BD57" s="990"/>
      <c r="BE57" s="990"/>
      <c r="BF57" s="991"/>
      <c r="BG57" s="989">
        <v>1600000</v>
      </c>
      <c r="BH57" s="990"/>
      <c r="BI57" s="990"/>
      <c r="BJ57" s="990"/>
      <c r="BK57" s="990"/>
      <c r="BL57" s="991"/>
      <c r="BM57" s="989">
        <v>1600000</v>
      </c>
      <c r="BN57" s="990"/>
      <c r="BO57" s="990"/>
      <c r="BP57" s="990"/>
      <c r="BQ57" s="990"/>
      <c r="BR57" s="991"/>
    </row>
    <row r="58" spans="1:70" ht="8.25" customHeight="1" thickBot="1">
      <c r="A58" s="108"/>
      <c r="B58" s="1087"/>
      <c r="C58" s="1088"/>
      <c r="D58" s="1088"/>
      <c r="E58" s="1088"/>
      <c r="F58" s="1088"/>
      <c r="G58" s="1088"/>
      <c r="H58" s="1088"/>
      <c r="I58" s="1088"/>
      <c r="J58" s="1088"/>
      <c r="K58" s="1088"/>
      <c r="L58" s="1089"/>
      <c r="M58" s="1089"/>
      <c r="N58" s="1089"/>
      <c r="O58" s="1089"/>
      <c r="P58" s="1088"/>
      <c r="Q58" s="1088"/>
      <c r="R58" s="1088"/>
      <c r="S58" s="1088"/>
      <c r="T58" s="1088"/>
      <c r="U58" s="1088"/>
      <c r="V58" s="1088"/>
      <c r="W58" s="1096"/>
      <c r="X58" s="1094"/>
      <c r="Y58" s="1095"/>
      <c r="Z58" s="1096"/>
      <c r="AA58" s="1094"/>
      <c r="AB58" s="1094"/>
      <c r="AC58" s="1094"/>
      <c r="AD58" s="1094"/>
      <c r="AE58" s="1094"/>
      <c r="AF58" s="1095"/>
      <c r="AG58" s="1077"/>
      <c r="AH58" s="1078"/>
      <c r="AI58" s="1053"/>
      <c r="AJ58" s="1054"/>
      <c r="AK58" s="1054"/>
      <c r="AL58" s="1054"/>
      <c r="AM58" s="1054"/>
      <c r="AN58" s="1055"/>
      <c r="AO58" s="1053"/>
      <c r="AP58" s="1054"/>
      <c r="AQ58" s="1054"/>
      <c r="AR58" s="1054"/>
      <c r="AS58" s="1054"/>
      <c r="AT58" s="1055"/>
      <c r="AU58" s="1053"/>
      <c r="AV58" s="1054"/>
      <c r="AW58" s="1054"/>
      <c r="AX58" s="1054"/>
      <c r="AY58" s="1054"/>
      <c r="AZ58" s="1055"/>
      <c r="BA58" s="1053"/>
      <c r="BB58" s="1054"/>
      <c r="BC58" s="1054"/>
      <c r="BD58" s="1054"/>
      <c r="BE58" s="1054"/>
      <c r="BF58" s="1055"/>
      <c r="BG58" s="1053"/>
      <c r="BH58" s="1054"/>
      <c r="BI58" s="1054"/>
      <c r="BJ58" s="1054"/>
      <c r="BK58" s="1054"/>
      <c r="BL58" s="1055"/>
      <c r="BM58" s="1053"/>
      <c r="BN58" s="1054"/>
      <c r="BO58" s="1054"/>
      <c r="BP58" s="1054"/>
      <c r="BQ58" s="1054"/>
      <c r="BR58" s="1055"/>
    </row>
    <row r="59" spans="1:70" ht="15.75" thickBot="1">
      <c r="A59" s="108"/>
      <c r="B59" s="1087"/>
      <c r="C59" s="1088"/>
      <c r="D59" s="1088"/>
      <c r="E59" s="1088"/>
      <c r="F59" s="1088"/>
      <c r="G59" s="1088"/>
      <c r="H59" s="1088"/>
      <c r="I59" s="1088"/>
      <c r="J59" s="1088"/>
      <c r="K59" s="1088"/>
      <c r="L59" s="1089"/>
      <c r="M59" s="1089"/>
      <c r="N59" s="1089"/>
      <c r="O59" s="1089"/>
      <c r="P59" s="1088"/>
      <c r="Q59" s="1088"/>
      <c r="R59" s="1088"/>
      <c r="S59" s="1088"/>
      <c r="T59" s="1088"/>
      <c r="U59" s="1088"/>
      <c r="V59" s="1150"/>
      <c r="W59" s="1097" t="s">
        <v>216</v>
      </c>
      <c r="X59" s="1098"/>
      <c r="Y59" s="1098"/>
      <c r="Z59" s="1098"/>
      <c r="AA59" s="1098"/>
      <c r="AB59" s="1098"/>
      <c r="AC59" s="1098"/>
      <c r="AD59" s="1098"/>
      <c r="AE59" s="1098"/>
      <c r="AF59" s="1099"/>
      <c r="AG59" s="1100" t="s">
        <v>217</v>
      </c>
      <c r="AH59" s="1101"/>
      <c r="AI59" s="1111">
        <f>AI57</f>
        <v>375000</v>
      </c>
      <c r="AJ59" s="1112"/>
      <c r="AK59" s="1112"/>
      <c r="AL59" s="1112"/>
      <c r="AM59" s="1112"/>
      <c r="AN59" s="1113"/>
      <c r="AO59" s="1111">
        <f t="shared" ref="AO59" si="4">AO57</f>
        <v>375000</v>
      </c>
      <c r="AP59" s="1112"/>
      <c r="AQ59" s="1112"/>
      <c r="AR59" s="1112"/>
      <c r="AS59" s="1112"/>
      <c r="AT59" s="1113"/>
      <c r="AU59" s="1111">
        <f t="shared" ref="AU59" si="5">AU57</f>
        <v>375000</v>
      </c>
      <c r="AV59" s="1112"/>
      <c r="AW59" s="1112"/>
      <c r="AX59" s="1112"/>
      <c r="AY59" s="1112"/>
      <c r="AZ59" s="1121"/>
      <c r="BA59" s="1111">
        <f>BA57</f>
        <v>1600000</v>
      </c>
      <c r="BB59" s="1112"/>
      <c r="BC59" s="1112"/>
      <c r="BD59" s="1112"/>
      <c r="BE59" s="1112"/>
      <c r="BF59" s="1113"/>
      <c r="BG59" s="1111">
        <f t="shared" ref="BG59" si="6">BG57</f>
        <v>1600000</v>
      </c>
      <c r="BH59" s="1112"/>
      <c r="BI59" s="1112"/>
      <c r="BJ59" s="1112"/>
      <c r="BK59" s="1112"/>
      <c r="BL59" s="1113"/>
      <c r="BM59" s="1111">
        <f t="shared" ref="BM59" si="7">BM57</f>
        <v>1600000</v>
      </c>
      <c r="BN59" s="1112"/>
      <c r="BO59" s="1112"/>
      <c r="BP59" s="1112"/>
      <c r="BQ59" s="1112"/>
      <c r="BR59" s="1121"/>
    </row>
    <row r="60" spans="1:70" ht="16.5" customHeight="1">
      <c r="A60" s="108"/>
      <c r="B60" s="1090" t="s">
        <v>391</v>
      </c>
      <c r="C60" s="1091"/>
      <c r="D60" s="1091"/>
      <c r="E60" s="1091"/>
      <c r="F60" s="1091"/>
      <c r="G60" s="1091"/>
      <c r="H60" s="1091"/>
      <c r="I60" s="1091"/>
      <c r="J60" s="1091"/>
      <c r="K60" s="1091"/>
      <c r="L60" s="1134" t="s">
        <v>390</v>
      </c>
      <c r="M60" s="1134"/>
      <c r="N60" s="1134"/>
      <c r="O60" s="1134"/>
      <c r="P60" s="1091" t="s">
        <v>389</v>
      </c>
      <c r="Q60" s="1091"/>
      <c r="R60" s="1091"/>
      <c r="S60" s="1091"/>
      <c r="T60" s="1091"/>
      <c r="U60" s="1091"/>
      <c r="V60" s="1091"/>
      <c r="W60" s="1108" t="s">
        <v>349</v>
      </c>
      <c r="X60" s="1109"/>
      <c r="Y60" s="1110"/>
      <c r="Z60" s="1108" t="s">
        <v>385</v>
      </c>
      <c r="AA60" s="1109"/>
      <c r="AB60" s="1109"/>
      <c r="AC60" s="1109"/>
      <c r="AD60" s="1109"/>
      <c r="AE60" s="1109"/>
      <c r="AF60" s="1110"/>
      <c r="AG60" s="1108" t="s">
        <v>131</v>
      </c>
      <c r="AH60" s="1110"/>
      <c r="AI60" s="1083">
        <v>9000</v>
      </c>
      <c r="AJ60" s="1084"/>
      <c r="AK60" s="1084"/>
      <c r="AL60" s="1084"/>
      <c r="AM60" s="1084"/>
      <c r="AN60" s="1085"/>
      <c r="AO60" s="1083">
        <v>9000</v>
      </c>
      <c r="AP60" s="1084"/>
      <c r="AQ60" s="1084"/>
      <c r="AR60" s="1084"/>
      <c r="AS60" s="1084"/>
      <c r="AT60" s="1085"/>
      <c r="AU60" s="1083">
        <v>9000</v>
      </c>
      <c r="AV60" s="1084"/>
      <c r="AW60" s="1084"/>
      <c r="AX60" s="1084"/>
      <c r="AY60" s="1084"/>
      <c r="AZ60" s="1086"/>
      <c r="BA60" s="1083">
        <v>15000</v>
      </c>
      <c r="BB60" s="1084"/>
      <c r="BC60" s="1084"/>
      <c r="BD60" s="1084"/>
      <c r="BE60" s="1084"/>
      <c r="BF60" s="1085"/>
      <c r="BG60" s="1083">
        <v>15000</v>
      </c>
      <c r="BH60" s="1084"/>
      <c r="BI60" s="1084"/>
      <c r="BJ60" s="1084"/>
      <c r="BK60" s="1084"/>
      <c r="BL60" s="1085"/>
      <c r="BM60" s="1083">
        <v>15000</v>
      </c>
      <c r="BN60" s="1084"/>
      <c r="BO60" s="1084"/>
      <c r="BP60" s="1084"/>
      <c r="BQ60" s="1084"/>
      <c r="BR60" s="1086"/>
    </row>
    <row r="61" spans="1:70" ht="6.75" customHeight="1" thickBot="1">
      <c r="A61" s="108"/>
      <c r="B61" s="1087"/>
      <c r="C61" s="1088"/>
      <c r="D61" s="1088"/>
      <c r="E61" s="1088"/>
      <c r="F61" s="1088"/>
      <c r="G61" s="1088"/>
      <c r="H61" s="1088"/>
      <c r="I61" s="1088"/>
      <c r="J61" s="1088"/>
      <c r="K61" s="1088"/>
      <c r="L61" s="1089"/>
      <c r="M61" s="1089"/>
      <c r="N61" s="1089"/>
      <c r="O61" s="1089"/>
      <c r="P61" s="1088"/>
      <c r="Q61" s="1088"/>
      <c r="R61" s="1088"/>
      <c r="S61" s="1088"/>
      <c r="T61" s="1088"/>
      <c r="U61" s="1088"/>
      <c r="V61" s="1088"/>
      <c r="W61" s="1096"/>
      <c r="X61" s="1094"/>
      <c r="Y61" s="1095"/>
      <c r="Z61" s="1096"/>
      <c r="AA61" s="1094"/>
      <c r="AB61" s="1094"/>
      <c r="AC61" s="1094"/>
      <c r="AD61" s="1094"/>
      <c r="AE61" s="1094"/>
      <c r="AF61" s="1095"/>
      <c r="AG61" s="1077"/>
      <c r="AH61" s="1078"/>
      <c r="AI61" s="1053"/>
      <c r="AJ61" s="1054"/>
      <c r="AK61" s="1054"/>
      <c r="AL61" s="1054"/>
      <c r="AM61" s="1054"/>
      <c r="AN61" s="1055"/>
      <c r="AO61" s="1053"/>
      <c r="AP61" s="1054"/>
      <c r="AQ61" s="1054"/>
      <c r="AR61" s="1054"/>
      <c r="AS61" s="1054"/>
      <c r="AT61" s="1055"/>
      <c r="AU61" s="1053"/>
      <c r="AV61" s="1054"/>
      <c r="AW61" s="1054"/>
      <c r="AX61" s="1054"/>
      <c r="AY61" s="1054"/>
      <c r="AZ61" s="1056"/>
      <c r="BA61" s="1053"/>
      <c r="BB61" s="1054"/>
      <c r="BC61" s="1054"/>
      <c r="BD61" s="1054"/>
      <c r="BE61" s="1054"/>
      <c r="BF61" s="1055"/>
      <c r="BG61" s="1053"/>
      <c r="BH61" s="1054"/>
      <c r="BI61" s="1054"/>
      <c r="BJ61" s="1054"/>
      <c r="BK61" s="1054"/>
      <c r="BL61" s="1055"/>
      <c r="BM61" s="1053"/>
      <c r="BN61" s="1054"/>
      <c r="BO61" s="1054"/>
      <c r="BP61" s="1054"/>
      <c r="BQ61" s="1054"/>
      <c r="BR61" s="1056"/>
    </row>
    <row r="62" spans="1:70" ht="15.75" thickBot="1">
      <c r="A62" s="108"/>
      <c r="B62" s="1087"/>
      <c r="C62" s="1088"/>
      <c r="D62" s="1088"/>
      <c r="E62" s="1088"/>
      <c r="F62" s="1088"/>
      <c r="G62" s="1088"/>
      <c r="H62" s="1088"/>
      <c r="I62" s="1088"/>
      <c r="J62" s="1088"/>
      <c r="K62" s="1088"/>
      <c r="L62" s="1089"/>
      <c r="M62" s="1089"/>
      <c r="N62" s="1089"/>
      <c r="O62" s="1089"/>
      <c r="P62" s="1088"/>
      <c r="Q62" s="1088"/>
      <c r="R62" s="1088"/>
      <c r="S62" s="1088"/>
      <c r="T62" s="1088"/>
      <c r="U62" s="1088"/>
      <c r="V62" s="1150"/>
      <c r="W62" s="1097" t="s">
        <v>216</v>
      </c>
      <c r="X62" s="1098"/>
      <c r="Y62" s="1098"/>
      <c r="Z62" s="1098"/>
      <c r="AA62" s="1098"/>
      <c r="AB62" s="1098"/>
      <c r="AC62" s="1098"/>
      <c r="AD62" s="1098"/>
      <c r="AE62" s="1098"/>
      <c r="AF62" s="1099"/>
      <c r="AG62" s="1100" t="s">
        <v>217</v>
      </c>
      <c r="AH62" s="1101"/>
      <c r="AI62" s="1111">
        <f>AI60</f>
        <v>9000</v>
      </c>
      <c r="AJ62" s="1112"/>
      <c r="AK62" s="1112"/>
      <c r="AL62" s="1112"/>
      <c r="AM62" s="1112"/>
      <c r="AN62" s="1113"/>
      <c r="AO62" s="1111">
        <f t="shared" ref="AO62" si="8">AO60</f>
        <v>9000</v>
      </c>
      <c r="AP62" s="1112"/>
      <c r="AQ62" s="1112"/>
      <c r="AR62" s="1112"/>
      <c r="AS62" s="1112"/>
      <c r="AT62" s="1113"/>
      <c r="AU62" s="1111">
        <f t="shared" ref="AU62" si="9">AU60</f>
        <v>9000</v>
      </c>
      <c r="AV62" s="1112"/>
      <c r="AW62" s="1112"/>
      <c r="AX62" s="1112"/>
      <c r="AY62" s="1112"/>
      <c r="AZ62" s="1121"/>
      <c r="BA62" s="1111">
        <f>BA60</f>
        <v>15000</v>
      </c>
      <c r="BB62" s="1112"/>
      <c r="BC62" s="1112"/>
      <c r="BD62" s="1112"/>
      <c r="BE62" s="1112"/>
      <c r="BF62" s="1113"/>
      <c r="BG62" s="1111">
        <f t="shared" ref="BG62" si="10">BG60</f>
        <v>15000</v>
      </c>
      <c r="BH62" s="1112"/>
      <c r="BI62" s="1112"/>
      <c r="BJ62" s="1112"/>
      <c r="BK62" s="1112"/>
      <c r="BL62" s="1113"/>
      <c r="BM62" s="1111">
        <f t="shared" ref="BM62" si="11">BM60</f>
        <v>15000</v>
      </c>
      <c r="BN62" s="1112"/>
      <c r="BO62" s="1112"/>
      <c r="BP62" s="1112"/>
      <c r="BQ62" s="1112"/>
      <c r="BR62" s="1121"/>
    </row>
    <row r="63" spans="1:70" ht="12.75" customHeight="1">
      <c r="A63" s="108"/>
      <c r="B63" s="1090" t="s">
        <v>392</v>
      </c>
      <c r="C63" s="1091"/>
      <c r="D63" s="1091"/>
      <c r="E63" s="1091"/>
      <c r="F63" s="1091"/>
      <c r="G63" s="1091"/>
      <c r="H63" s="1091"/>
      <c r="I63" s="1091"/>
      <c r="J63" s="1091"/>
      <c r="K63" s="1091"/>
      <c r="L63" s="1134" t="s">
        <v>394</v>
      </c>
      <c r="M63" s="1134"/>
      <c r="N63" s="1134"/>
      <c r="O63" s="1134"/>
      <c r="P63" s="1091" t="s">
        <v>393</v>
      </c>
      <c r="Q63" s="1091"/>
      <c r="R63" s="1091"/>
      <c r="S63" s="1091"/>
      <c r="T63" s="1091"/>
      <c r="U63" s="1091"/>
      <c r="V63" s="1091"/>
      <c r="W63" s="1108" t="s">
        <v>352</v>
      </c>
      <c r="X63" s="1109"/>
      <c r="Y63" s="1110"/>
      <c r="Z63" s="1108" t="s">
        <v>385</v>
      </c>
      <c r="AA63" s="1109"/>
      <c r="AB63" s="1109"/>
      <c r="AC63" s="1109"/>
      <c r="AD63" s="1109"/>
      <c r="AE63" s="1109"/>
      <c r="AF63" s="1110"/>
      <c r="AG63" s="1108" t="s">
        <v>429</v>
      </c>
      <c r="AH63" s="1110"/>
      <c r="AI63" s="1083">
        <v>21500</v>
      </c>
      <c r="AJ63" s="1084"/>
      <c r="AK63" s="1084"/>
      <c r="AL63" s="1084"/>
      <c r="AM63" s="1084"/>
      <c r="AN63" s="1085"/>
      <c r="AO63" s="1083">
        <v>21500</v>
      </c>
      <c r="AP63" s="1084"/>
      <c r="AQ63" s="1084"/>
      <c r="AR63" s="1084"/>
      <c r="AS63" s="1084"/>
      <c r="AT63" s="1085"/>
      <c r="AU63" s="1083">
        <v>21500</v>
      </c>
      <c r="AV63" s="1084"/>
      <c r="AW63" s="1084"/>
      <c r="AX63" s="1084"/>
      <c r="AY63" s="1084"/>
      <c r="AZ63" s="1086"/>
      <c r="BA63" s="1083">
        <v>3075900</v>
      </c>
      <c r="BB63" s="1084"/>
      <c r="BC63" s="1084"/>
      <c r="BD63" s="1084"/>
      <c r="BE63" s="1084"/>
      <c r="BF63" s="1085"/>
      <c r="BG63" s="1083">
        <v>3075900</v>
      </c>
      <c r="BH63" s="1084"/>
      <c r="BI63" s="1084"/>
      <c r="BJ63" s="1084"/>
      <c r="BK63" s="1084"/>
      <c r="BL63" s="1085"/>
      <c r="BM63" s="1083">
        <v>3075900</v>
      </c>
      <c r="BN63" s="1084"/>
      <c r="BO63" s="1084"/>
      <c r="BP63" s="1084"/>
      <c r="BQ63" s="1084"/>
      <c r="BR63" s="1086"/>
    </row>
    <row r="64" spans="1:70" ht="10.5" customHeight="1" thickBot="1">
      <c r="A64" s="108"/>
      <c r="B64" s="1087"/>
      <c r="C64" s="1088"/>
      <c r="D64" s="1088"/>
      <c r="E64" s="1088"/>
      <c r="F64" s="1088"/>
      <c r="G64" s="1088"/>
      <c r="H64" s="1088"/>
      <c r="I64" s="1088"/>
      <c r="J64" s="1088"/>
      <c r="K64" s="1088"/>
      <c r="L64" s="1089"/>
      <c r="M64" s="1089"/>
      <c r="N64" s="1089"/>
      <c r="O64" s="1089"/>
      <c r="P64" s="1088"/>
      <c r="Q64" s="1088"/>
      <c r="R64" s="1088"/>
      <c r="S64" s="1088"/>
      <c r="T64" s="1088"/>
      <c r="U64" s="1088"/>
      <c r="V64" s="1088"/>
      <c r="W64" s="1096"/>
      <c r="X64" s="1094"/>
      <c r="Y64" s="1095"/>
      <c r="Z64" s="1096"/>
      <c r="AA64" s="1094"/>
      <c r="AB64" s="1094"/>
      <c r="AC64" s="1094"/>
      <c r="AD64" s="1094"/>
      <c r="AE64" s="1094"/>
      <c r="AF64" s="1095"/>
      <c r="AG64" s="1077"/>
      <c r="AH64" s="1078"/>
      <c r="AI64" s="1053"/>
      <c r="AJ64" s="1054"/>
      <c r="AK64" s="1054"/>
      <c r="AL64" s="1054"/>
      <c r="AM64" s="1054"/>
      <c r="AN64" s="1055"/>
      <c r="AO64" s="1053"/>
      <c r="AP64" s="1054"/>
      <c r="AQ64" s="1054"/>
      <c r="AR64" s="1054"/>
      <c r="AS64" s="1054"/>
      <c r="AT64" s="1055"/>
      <c r="AU64" s="1053"/>
      <c r="AV64" s="1054"/>
      <c r="AW64" s="1054"/>
      <c r="AX64" s="1054"/>
      <c r="AY64" s="1054"/>
      <c r="AZ64" s="1056"/>
      <c r="BA64" s="1053"/>
      <c r="BB64" s="1054"/>
      <c r="BC64" s="1054"/>
      <c r="BD64" s="1054"/>
      <c r="BE64" s="1054"/>
      <c r="BF64" s="1055"/>
      <c r="BG64" s="1053"/>
      <c r="BH64" s="1054"/>
      <c r="BI64" s="1054"/>
      <c r="BJ64" s="1054"/>
      <c r="BK64" s="1054"/>
      <c r="BL64" s="1055"/>
      <c r="BM64" s="1053"/>
      <c r="BN64" s="1054"/>
      <c r="BO64" s="1054"/>
      <c r="BP64" s="1054"/>
      <c r="BQ64" s="1054"/>
      <c r="BR64" s="1056"/>
    </row>
    <row r="65" spans="1:70" ht="21" customHeight="1" thickBot="1">
      <c r="A65" s="108"/>
      <c r="B65" s="1087"/>
      <c r="C65" s="1088"/>
      <c r="D65" s="1088"/>
      <c r="E65" s="1088"/>
      <c r="F65" s="1088"/>
      <c r="G65" s="1088"/>
      <c r="H65" s="1088"/>
      <c r="I65" s="1088"/>
      <c r="J65" s="1088"/>
      <c r="K65" s="1088"/>
      <c r="L65" s="1089"/>
      <c r="M65" s="1089"/>
      <c r="N65" s="1089"/>
      <c r="O65" s="1089"/>
      <c r="P65" s="1088"/>
      <c r="Q65" s="1088"/>
      <c r="R65" s="1088"/>
      <c r="S65" s="1088"/>
      <c r="T65" s="1088"/>
      <c r="U65" s="1088"/>
      <c r="V65" s="1150"/>
      <c r="W65" s="1097" t="s">
        <v>216</v>
      </c>
      <c r="X65" s="1098"/>
      <c r="Y65" s="1098"/>
      <c r="Z65" s="1098"/>
      <c r="AA65" s="1098"/>
      <c r="AB65" s="1098"/>
      <c r="AC65" s="1098"/>
      <c r="AD65" s="1098"/>
      <c r="AE65" s="1098"/>
      <c r="AF65" s="1099"/>
      <c r="AG65" s="1100" t="s">
        <v>217</v>
      </c>
      <c r="AH65" s="1101"/>
      <c r="AI65" s="1111">
        <f>AI63</f>
        <v>21500</v>
      </c>
      <c r="AJ65" s="1112"/>
      <c r="AK65" s="1112"/>
      <c r="AL65" s="1112"/>
      <c r="AM65" s="1112"/>
      <c r="AN65" s="1113"/>
      <c r="AO65" s="1111">
        <f t="shared" ref="AO65" si="12">AO63</f>
        <v>21500</v>
      </c>
      <c r="AP65" s="1112"/>
      <c r="AQ65" s="1112"/>
      <c r="AR65" s="1112"/>
      <c r="AS65" s="1112"/>
      <c r="AT65" s="1113"/>
      <c r="AU65" s="1111">
        <f t="shared" ref="AU65" si="13">AU63</f>
        <v>21500</v>
      </c>
      <c r="AV65" s="1112"/>
      <c r="AW65" s="1112"/>
      <c r="AX65" s="1112"/>
      <c r="AY65" s="1112"/>
      <c r="AZ65" s="1121"/>
      <c r="BA65" s="1111">
        <f>BA63</f>
        <v>3075900</v>
      </c>
      <c r="BB65" s="1112"/>
      <c r="BC65" s="1112"/>
      <c r="BD65" s="1112"/>
      <c r="BE65" s="1112"/>
      <c r="BF65" s="1113"/>
      <c r="BG65" s="1111">
        <f t="shared" ref="BG65" si="14">BG63</f>
        <v>3075900</v>
      </c>
      <c r="BH65" s="1112"/>
      <c r="BI65" s="1112"/>
      <c r="BJ65" s="1112"/>
      <c r="BK65" s="1112"/>
      <c r="BL65" s="1113"/>
      <c r="BM65" s="1111">
        <f t="shared" ref="BM65" si="15">BM63</f>
        <v>3075900</v>
      </c>
      <c r="BN65" s="1112"/>
      <c r="BO65" s="1112"/>
      <c r="BP65" s="1112"/>
      <c r="BQ65" s="1112"/>
      <c r="BR65" s="1121"/>
    </row>
    <row r="66" spans="1:70" ht="13.5" customHeight="1">
      <c r="A66" s="108"/>
      <c r="B66" s="1090" t="s">
        <v>400</v>
      </c>
      <c r="C66" s="1091"/>
      <c r="D66" s="1091"/>
      <c r="E66" s="1091"/>
      <c r="F66" s="1091"/>
      <c r="G66" s="1091"/>
      <c r="H66" s="1091"/>
      <c r="I66" s="1091"/>
      <c r="J66" s="1091"/>
      <c r="K66" s="1091"/>
      <c r="L66" s="1134" t="s">
        <v>402</v>
      </c>
      <c r="M66" s="1134"/>
      <c r="N66" s="1134"/>
      <c r="O66" s="1134"/>
      <c r="P66" s="1091" t="s">
        <v>401</v>
      </c>
      <c r="Q66" s="1091"/>
      <c r="R66" s="1091"/>
      <c r="S66" s="1091"/>
      <c r="T66" s="1091"/>
      <c r="U66" s="1091"/>
      <c r="V66" s="1091"/>
      <c r="W66" s="1108" t="s">
        <v>399</v>
      </c>
      <c r="X66" s="1109"/>
      <c r="Y66" s="1110"/>
      <c r="Z66" s="1108" t="s">
        <v>385</v>
      </c>
      <c r="AA66" s="1109"/>
      <c r="AB66" s="1109"/>
      <c r="AC66" s="1109"/>
      <c r="AD66" s="1109"/>
      <c r="AE66" s="1109"/>
      <c r="AF66" s="1110"/>
      <c r="AG66" s="1108" t="s">
        <v>430</v>
      </c>
      <c r="AH66" s="1110"/>
      <c r="AI66" s="1083">
        <v>7600</v>
      </c>
      <c r="AJ66" s="1084"/>
      <c r="AK66" s="1084"/>
      <c r="AL66" s="1084"/>
      <c r="AM66" s="1084"/>
      <c r="AN66" s="1085"/>
      <c r="AO66" s="1083">
        <v>7600</v>
      </c>
      <c r="AP66" s="1084"/>
      <c r="AQ66" s="1084"/>
      <c r="AR66" s="1084"/>
      <c r="AS66" s="1084"/>
      <c r="AT66" s="1085"/>
      <c r="AU66" s="1083">
        <v>7600</v>
      </c>
      <c r="AV66" s="1084"/>
      <c r="AW66" s="1084"/>
      <c r="AX66" s="1084"/>
      <c r="AY66" s="1084"/>
      <c r="AZ66" s="1086"/>
      <c r="BA66" s="1083">
        <v>18000</v>
      </c>
      <c r="BB66" s="1084"/>
      <c r="BC66" s="1084"/>
      <c r="BD66" s="1084"/>
      <c r="BE66" s="1084"/>
      <c r="BF66" s="1085"/>
      <c r="BG66" s="1083">
        <v>18000</v>
      </c>
      <c r="BH66" s="1084"/>
      <c r="BI66" s="1084"/>
      <c r="BJ66" s="1084"/>
      <c r="BK66" s="1084"/>
      <c r="BL66" s="1085"/>
      <c r="BM66" s="1083">
        <v>18000</v>
      </c>
      <c r="BN66" s="1084"/>
      <c r="BO66" s="1084"/>
      <c r="BP66" s="1084"/>
      <c r="BQ66" s="1084"/>
      <c r="BR66" s="1086"/>
    </row>
    <row r="67" spans="1:70" ht="6.75" customHeight="1" thickBot="1">
      <c r="A67" s="108"/>
      <c r="B67" s="1087"/>
      <c r="C67" s="1088"/>
      <c r="D67" s="1088"/>
      <c r="E67" s="1088"/>
      <c r="F67" s="1088"/>
      <c r="G67" s="1088"/>
      <c r="H67" s="1088"/>
      <c r="I67" s="1088"/>
      <c r="J67" s="1088"/>
      <c r="K67" s="1088"/>
      <c r="L67" s="1089"/>
      <c r="M67" s="1089"/>
      <c r="N67" s="1089"/>
      <c r="O67" s="1089"/>
      <c r="P67" s="1088"/>
      <c r="Q67" s="1088"/>
      <c r="R67" s="1088"/>
      <c r="S67" s="1088"/>
      <c r="T67" s="1088"/>
      <c r="U67" s="1088"/>
      <c r="V67" s="1088"/>
      <c r="W67" s="1096"/>
      <c r="X67" s="1094"/>
      <c r="Y67" s="1095"/>
      <c r="Z67" s="1096"/>
      <c r="AA67" s="1094"/>
      <c r="AB67" s="1094"/>
      <c r="AC67" s="1094"/>
      <c r="AD67" s="1094"/>
      <c r="AE67" s="1094"/>
      <c r="AF67" s="1095"/>
      <c r="AG67" s="1077"/>
      <c r="AH67" s="1078"/>
      <c r="AI67" s="1053"/>
      <c r="AJ67" s="1054"/>
      <c r="AK67" s="1054"/>
      <c r="AL67" s="1054"/>
      <c r="AM67" s="1054"/>
      <c r="AN67" s="1055"/>
      <c r="AO67" s="1053"/>
      <c r="AP67" s="1054"/>
      <c r="AQ67" s="1054"/>
      <c r="AR67" s="1054"/>
      <c r="AS67" s="1054"/>
      <c r="AT67" s="1055"/>
      <c r="AU67" s="1053"/>
      <c r="AV67" s="1054"/>
      <c r="AW67" s="1054"/>
      <c r="AX67" s="1054"/>
      <c r="AY67" s="1054"/>
      <c r="AZ67" s="1056"/>
      <c r="BA67" s="1053"/>
      <c r="BB67" s="1054"/>
      <c r="BC67" s="1054"/>
      <c r="BD67" s="1054"/>
      <c r="BE67" s="1054"/>
      <c r="BF67" s="1055"/>
      <c r="BG67" s="1053"/>
      <c r="BH67" s="1054"/>
      <c r="BI67" s="1054"/>
      <c r="BJ67" s="1054"/>
      <c r="BK67" s="1054"/>
      <c r="BL67" s="1055"/>
      <c r="BM67" s="1053"/>
      <c r="BN67" s="1054"/>
      <c r="BO67" s="1054"/>
      <c r="BP67" s="1054"/>
      <c r="BQ67" s="1054"/>
      <c r="BR67" s="1056"/>
    </row>
    <row r="68" spans="1:70" ht="21" customHeight="1" thickBot="1">
      <c r="A68" s="108"/>
      <c r="B68" s="1087"/>
      <c r="C68" s="1088"/>
      <c r="D68" s="1088"/>
      <c r="E68" s="1088"/>
      <c r="F68" s="1088"/>
      <c r="G68" s="1088"/>
      <c r="H68" s="1088"/>
      <c r="I68" s="1088"/>
      <c r="J68" s="1088"/>
      <c r="K68" s="1088"/>
      <c r="L68" s="1089"/>
      <c r="M68" s="1089"/>
      <c r="N68" s="1089"/>
      <c r="O68" s="1089"/>
      <c r="P68" s="1088"/>
      <c r="Q68" s="1088"/>
      <c r="R68" s="1088"/>
      <c r="S68" s="1088"/>
      <c r="T68" s="1088"/>
      <c r="U68" s="1088"/>
      <c r="V68" s="1150"/>
      <c r="W68" s="1097" t="s">
        <v>216</v>
      </c>
      <c r="X68" s="1098"/>
      <c r="Y68" s="1098"/>
      <c r="Z68" s="1098"/>
      <c r="AA68" s="1098"/>
      <c r="AB68" s="1098"/>
      <c r="AC68" s="1098"/>
      <c r="AD68" s="1098"/>
      <c r="AE68" s="1098"/>
      <c r="AF68" s="1099"/>
      <c r="AG68" s="1100" t="s">
        <v>217</v>
      </c>
      <c r="AH68" s="1101"/>
      <c r="AI68" s="1111">
        <f>AI66</f>
        <v>7600</v>
      </c>
      <c r="AJ68" s="1112"/>
      <c r="AK68" s="1112"/>
      <c r="AL68" s="1112"/>
      <c r="AM68" s="1112"/>
      <c r="AN68" s="1113"/>
      <c r="AO68" s="1111">
        <f t="shared" ref="AO68" si="16">AO66</f>
        <v>7600</v>
      </c>
      <c r="AP68" s="1112"/>
      <c r="AQ68" s="1112"/>
      <c r="AR68" s="1112"/>
      <c r="AS68" s="1112"/>
      <c r="AT68" s="1113"/>
      <c r="AU68" s="1111">
        <f t="shared" ref="AU68" si="17">AU66</f>
        <v>7600</v>
      </c>
      <c r="AV68" s="1112"/>
      <c r="AW68" s="1112"/>
      <c r="AX68" s="1112"/>
      <c r="AY68" s="1112"/>
      <c r="AZ68" s="1121"/>
      <c r="BA68" s="1111">
        <f>BA66</f>
        <v>18000</v>
      </c>
      <c r="BB68" s="1112"/>
      <c r="BC68" s="1112"/>
      <c r="BD68" s="1112"/>
      <c r="BE68" s="1112"/>
      <c r="BF68" s="1113"/>
      <c r="BG68" s="1111">
        <f t="shared" ref="BG68" si="18">BG66</f>
        <v>18000</v>
      </c>
      <c r="BH68" s="1112"/>
      <c r="BI68" s="1112"/>
      <c r="BJ68" s="1112"/>
      <c r="BK68" s="1112"/>
      <c r="BL68" s="1113"/>
      <c r="BM68" s="1111">
        <f t="shared" ref="BM68" si="19">BM66</f>
        <v>18000</v>
      </c>
      <c r="BN68" s="1112"/>
      <c r="BO68" s="1112"/>
      <c r="BP68" s="1112"/>
      <c r="BQ68" s="1112"/>
      <c r="BR68" s="1121"/>
    </row>
    <row r="69" spans="1:70" ht="16.5" customHeight="1">
      <c r="A69" s="108"/>
      <c r="B69" s="1090" t="s">
        <v>395</v>
      </c>
      <c r="C69" s="1091"/>
      <c r="D69" s="1091"/>
      <c r="E69" s="1091"/>
      <c r="F69" s="1091"/>
      <c r="G69" s="1091"/>
      <c r="H69" s="1091"/>
      <c r="I69" s="1091"/>
      <c r="J69" s="1091"/>
      <c r="K69" s="1091"/>
      <c r="L69" s="1134" t="s">
        <v>396</v>
      </c>
      <c r="M69" s="1134"/>
      <c r="N69" s="1134"/>
      <c r="O69" s="1134"/>
      <c r="P69" s="1091" t="s">
        <v>397</v>
      </c>
      <c r="Q69" s="1091"/>
      <c r="R69" s="1091"/>
      <c r="S69" s="1091"/>
      <c r="T69" s="1091"/>
      <c r="U69" s="1091"/>
      <c r="V69" s="1091"/>
      <c r="W69" s="1108" t="s">
        <v>354</v>
      </c>
      <c r="X69" s="1109"/>
      <c r="Y69" s="1110"/>
      <c r="Z69" s="1108" t="s">
        <v>385</v>
      </c>
      <c r="AA69" s="1109"/>
      <c r="AB69" s="1109"/>
      <c r="AC69" s="1109"/>
      <c r="AD69" s="1109"/>
      <c r="AE69" s="1109"/>
      <c r="AF69" s="1110"/>
      <c r="AG69" s="1108" t="s">
        <v>160</v>
      </c>
      <c r="AH69" s="1110"/>
      <c r="AI69" s="1083">
        <v>13000</v>
      </c>
      <c r="AJ69" s="1084"/>
      <c r="AK69" s="1084"/>
      <c r="AL69" s="1084"/>
      <c r="AM69" s="1084"/>
      <c r="AN69" s="1085"/>
      <c r="AO69" s="1083">
        <v>13000</v>
      </c>
      <c r="AP69" s="1084"/>
      <c r="AQ69" s="1084"/>
      <c r="AR69" s="1084"/>
      <c r="AS69" s="1084"/>
      <c r="AT69" s="1085"/>
      <c r="AU69" s="1083">
        <v>13000</v>
      </c>
      <c r="AV69" s="1084"/>
      <c r="AW69" s="1084"/>
      <c r="AX69" s="1084"/>
      <c r="AY69" s="1084"/>
      <c r="AZ69" s="1086"/>
      <c r="BA69" s="1083">
        <v>38000</v>
      </c>
      <c r="BB69" s="1084"/>
      <c r="BC69" s="1084"/>
      <c r="BD69" s="1084"/>
      <c r="BE69" s="1084"/>
      <c r="BF69" s="1085"/>
      <c r="BG69" s="1083">
        <v>38000</v>
      </c>
      <c r="BH69" s="1084"/>
      <c r="BI69" s="1084"/>
      <c r="BJ69" s="1084"/>
      <c r="BK69" s="1084"/>
      <c r="BL69" s="1085"/>
      <c r="BM69" s="1083">
        <v>38000</v>
      </c>
      <c r="BN69" s="1084"/>
      <c r="BO69" s="1084"/>
      <c r="BP69" s="1084"/>
      <c r="BQ69" s="1084"/>
      <c r="BR69" s="1086"/>
    </row>
    <row r="70" spans="1:70" ht="10.5" customHeight="1" thickBot="1">
      <c r="A70" s="108"/>
      <c r="B70" s="1087"/>
      <c r="C70" s="1088"/>
      <c r="D70" s="1088"/>
      <c r="E70" s="1088"/>
      <c r="F70" s="1088"/>
      <c r="G70" s="1088"/>
      <c r="H70" s="1088"/>
      <c r="I70" s="1088"/>
      <c r="J70" s="1088"/>
      <c r="K70" s="1088"/>
      <c r="L70" s="1089"/>
      <c r="M70" s="1089"/>
      <c r="N70" s="1089"/>
      <c r="O70" s="1089"/>
      <c r="P70" s="1088"/>
      <c r="Q70" s="1088"/>
      <c r="R70" s="1088"/>
      <c r="S70" s="1088"/>
      <c r="T70" s="1088"/>
      <c r="U70" s="1088"/>
      <c r="V70" s="1088"/>
      <c r="W70" s="1096"/>
      <c r="X70" s="1094"/>
      <c r="Y70" s="1095"/>
      <c r="Z70" s="1096"/>
      <c r="AA70" s="1094"/>
      <c r="AB70" s="1094"/>
      <c r="AC70" s="1094"/>
      <c r="AD70" s="1094"/>
      <c r="AE70" s="1094"/>
      <c r="AF70" s="1095"/>
      <c r="AG70" s="1077"/>
      <c r="AH70" s="1078"/>
      <c r="AI70" s="1053"/>
      <c r="AJ70" s="1054"/>
      <c r="AK70" s="1054"/>
      <c r="AL70" s="1054"/>
      <c r="AM70" s="1054"/>
      <c r="AN70" s="1055"/>
      <c r="AO70" s="1053"/>
      <c r="AP70" s="1054"/>
      <c r="AQ70" s="1054"/>
      <c r="AR70" s="1054"/>
      <c r="AS70" s="1054"/>
      <c r="AT70" s="1055"/>
      <c r="AU70" s="1053"/>
      <c r="AV70" s="1054"/>
      <c r="AW70" s="1054"/>
      <c r="AX70" s="1054"/>
      <c r="AY70" s="1054"/>
      <c r="AZ70" s="1056"/>
      <c r="BA70" s="1053"/>
      <c r="BB70" s="1054"/>
      <c r="BC70" s="1054"/>
      <c r="BD70" s="1054"/>
      <c r="BE70" s="1054"/>
      <c r="BF70" s="1055"/>
      <c r="BG70" s="1053"/>
      <c r="BH70" s="1054"/>
      <c r="BI70" s="1054"/>
      <c r="BJ70" s="1054"/>
      <c r="BK70" s="1054"/>
      <c r="BL70" s="1055"/>
      <c r="BM70" s="1053"/>
      <c r="BN70" s="1054"/>
      <c r="BO70" s="1054"/>
      <c r="BP70" s="1054"/>
      <c r="BQ70" s="1054"/>
      <c r="BR70" s="1056"/>
    </row>
    <row r="71" spans="1:70" ht="18.75" customHeight="1" thickBot="1">
      <c r="A71" s="108"/>
      <c r="B71" s="1092"/>
      <c r="C71" s="1093"/>
      <c r="D71" s="1093"/>
      <c r="E71" s="1093"/>
      <c r="F71" s="1093"/>
      <c r="G71" s="1093"/>
      <c r="H71" s="1093"/>
      <c r="I71" s="1093"/>
      <c r="J71" s="1093"/>
      <c r="K71" s="1093"/>
      <c r="L71" s="1135"/>
      <c r="M71" s="1135"/>
      <c r="N71" s="1135"/>
      <c r="O71" s="1135"/>
      <c r="P71" s="1093"/>
      <c r="Q71" s="1093"/>
      <c r="R71" s="1093"/>
      <c r="S71" s="1093"/>
      <c r="T71" s="1093"/>
      <c r="U71" s="1093"/>
      <c r="V71" s="1136"/>
      <c r="W71" s="1142" t="s">
        <v>216</v>
      </c>
      <c r="X71" s="1143"/>
      <c r="Y71" s="1143"/>
      <c r="Z71" s="1143"/>
      <c r="AA71" s="1143"/>
      <c r="AB71" s="1143"/>
      <c r="AC71" s="1143"/>
      <c r="AD71" s="1143"/>
      <c r="AE71" s="1143"/>
      <c r="AF71" s="1144"/>
      <c r="AG71" s="1145" t="s">
        <v>217</v>
      </c>
      <c r="AH71" s="1110"/>
      <c r="AI71" s="1146">
        <f>AI69</f>
        <v>13000</v>
      </c>
      <c r="AJ71" s="1147"/>
      <c r="AK71" s="1147"/>
      <c r="AL71" s="1147"/>
      <c r="AM71" s="1147"/>
      <c r="AN71" s="1148"/>
      <c r="AO71" s="1146">
        <f>AO69</f>
        <v>13000</v>
      </c>
      <c r="AP71" s="1147"/>
      <c r="AQ71" s="1147"/>
      <c r="AR71" s="1147"/>
      <c r="AS71" s="1147"/>
      <c r="AT71" s="1148"/>
      <c r="AU71" s="1146">
        <f>AU69</f>
        <v>13000</v>
      </c>
      <c r="AV71" s="1147"/>
      <c r="AW71" s="1147"/>
      <c r="AX71" s="1147"/>
      <c r="AY71" s="1147"/>
      <c r="AZ71" s="1149"/>
      <c r="BA71" s="1146">
        <f>BA69</f>
        <v>38000</v>
      </c>
      <c r="BB71" s="1147"/>
      <c r="BC71" s="1147"/>
      <c r="BD71" s="1147"/>
      <c r="BE71" s="1147"/>
      <c r="BF71" s="1148"/>
      <c r="BG71" s="1146">
        <f>BG69</f>
        <v>38000</v>
      </c>
      <c r="BH71" s="1147"/>
      <c r="BI71" s="1147"/>
      <c r="BJ71" s="1147"/>
      <c r="BK71" s="1147"/>
      <c r="BL71" s="1148"/>
      <c r="BM71" s="1146">
        <f>BM69</f>
        <v>38000</v>
      </c>
      <c r="BN71" s="1147"/>
      <c r="BO71" s="1147"/>
      <c r="BP71" s="1147"/>
      <c r="BQ71" s="1147"/>
      <c r="BR71" s="1149"/>
    </row>
    <row r="72" spans="1:70" ht="30.75" customHeight="1" thickBot="1">
      <c r="A72" s="108"/>
      <c r="B72" s="1102" t="s">
        <v>408</v>
      </c>
      <c r="C72" s="1103"/>
      <c r="D72" s="1103"/>
      <c r="E72" s="1103"/>
      <c r="F72" s="1103"/>
      <c r="G72" s="1103"/>
      <c r="H72" s="1103"/>
      <c r="I72" s="1103"/>
      <c r="J72" s="1103"/>
      <c r="K72" s="1103"/>
      <c r="L72" s="1106" t="s">
        <v>414</v>
      </c>
      <c r="M72" s="1106"/>
      <c r="N72" s="1106"/>
      <c r="O72" s="1106"/>
      <c r="P72" s="1141" t="s">
        <v>415</v>
      </c>
      <c r="Q72" s="1141"/>
      <c r="R72" s="1141"/>
      <c r="S72" s="1141"/>
      <c r="T72" s="1141"/>
      <c r="U72" s="1141"/>
      <c r="V72" s="1141"/>
      <c r="W72" s="1128" t="s">
        <v>355</v>
      </c>
      <c r="X72" s="1128"/>
      <c r="Y72" s="1128"/>
      <c r="Z72" s="1128" t="s">
        <v>385</v>
      </c>
      <c r="AA72" s="1128"/>
      <c r="AB72" s="1128"/>
      <c r="AC72" s="1128"/>
      <c r="AD72" s="1128"/>
      <c r="AE72" s="1128"/>
      <c r="AF72" s="1128"/>
      <c r="AG72" s="1128" t="s">
        <v>161</v>
      </c>
      <c r="AH72" s="1128"/>
      <c r="AI72" s="1126">
        <v>10000</v>
      </c>
      <c r="AJ72" s="1126"/>
      <c r="AK72" s="1126"/>
      <c r="AL72" s="1126"/>
      <c r="AM72" s="1126"/>
      <c r="AN72" s="1126"/>
      <c r="AO72" s="1126">
        <v>10000</v>
      </c>
      <c r="AP72" s="1126"/>
      <c r="AQ72" s="1126"/>
      <c r="AR72" s="1126"/>
      <c r="AS72" s="1126"/>
      <c r="AT72" s="1126"/>
      <c r="AU72" s="1126">
        <v>10000</v>
      </c>
      <c r="AV72" s="1126"/>
      <c r="AW72" s="1126"/>
      <c r="AX72" s="1126"/>
      <c r="AY72" s="1126"/>
      <c r="AZ72" s="1139"/>
      <c r="BA72" s="931">
        <v>120000</v>
      </c>
      <c r="BB72" s="931"/>
      <c r="BC72" s="931"/>
      <c r="BD72" s="931"/>
      <c r="BE72" s="931"/>
      <c r="BF72" s="984"/>
      <c r="BG72" s="930">
        <v>120000</v>
      </c>
      <c r="BH72" s="931"/>
      <c r="BI72" s="931"/>
      <c r="BJ72" s="931"/>
      <c r="BK72" s="931"/>
      <c r="BL72" s="984"/>
      <c r="BM72" s="930">
        <v>120000</v>
      </c>
      <c r="BN72" s="931"/>
      <c r="BO72" s="931"/>
      <c r="BP72" s="931"/>
      <c r="BQ72" s="931"/>
      <c r="BR72" s="932"/>
    </row>
    <row r="73" spans="1:70" ht="21" customHeight="1" thickBot="1">
      <c r="A73" s="108"/>
      <c r="B73" s="195"/>
      <c r="C73" s="194"/>
      <c r="D73" s="194"/>
      <c r="E73" s="194"/>
      <c r="F73" s="194"/>
      <c r="G73" s="194"/>
      <c r="H73" s="194"/>
      <c r="I73" s="194"/>
      <c r="J73" s="194"/>
      <c r="K73" s="196"/>
      <c r="L73" s="189"/>
      <c r="M73" s="190"/>
      <c r="N73" s="190"/>
      <c r="O73" s="191"/>
      <c r="P73" s="193"/>
      <c r="Q73" s="194"/>
      <c r="R73" s="194"/>
      <c r="S73" s="194"/>
      <c r="T73" s="194"/>
      <c r="U73" s="194"/>
      <c r="V73" s="194"/>
      <c r="W73" s="1097" t="s">
        <v>216</v>
      </c>
      <c r="X73" s="1098"/>
      <c r="Y73" s="1098"/>
      <c r="Z73" s="1098"/>
      <c r="AA73" s="1098"/>
      <c r="AB73" s="1098"/>
      <c r="AC73" s="1098"/>
      <c r="AD73" s="1098"/>
      <c r="AE73" s="1098"/>
      <c r="AF73" s="1099"/>
      <c r="AG73" s="1100" t="s">
        <v>217</v>
      </c>
      <c r="AH73" s="1101"/>
      <c r="AI73" s="1111">
        <f>SUM(AI72:AN72)</f>
        <v>10000</v>
      </c>
      <c r="AJ73" s="1112"/>
      <c r="AK73" s="1112"/>
      <c r="AL73" s="1112"/>
      <c r="AM73" s="1112"/>
      <c r="AN73" s="1113"/>
      <c r="AO73" s="1111">
        <f>SUM(AO72:AT72)</f>
        <v>10000</v>
      </c>
      <c r="AP73" s="1112"/>
      <c r="AQ73" s="1112"/>
      <c r="AR73" s="1112"/>
      <c r="AS73" s="1112"/>
      <c r="AT73" s="1113"/>
      <c r="AU73" s="1111">
        <f>SUM(AU72:AZ72)</f>
        <v>10000</v>
      </c>
      <c r="AV73" s="1112"/>
      <c r="AW73" s="1112"/>
      <c r="AX73" s="1112"/>
      <c r="AY73" s="1112"/>
      <c r="AZ73" s="1121"/>
      <c r="BA73" s="1112" t="e">
        <f>BA72+#REF!</f>
        <v>#REF!</v>
      </c>
      <c r="BB73" s="1112"/>
      <c r="BC73" s="1112"/>
      <c r="BD73" s="1112"/>
      <c r="BE73" s="1112"/>
      <c r="BF73" s="1113"/>
      <c r="BG73" s="1111" t="e">
        <f>BG72+#REF!</f>
        <v>#REF!</v>
      </c>
      <c r="BH73" s="1112"/>
      <c r="BI73" s="1112"/>
      <c r="BJ73" s="1112"/>
      <c r="BK73" s="1112"/>
      <c r="BL73" s="1113"/>
      <c r="BM73" s="1111" t="e">
        <f>BM72+#REF!</f>
        <v>#REF!</v>
      </c>
      <c r="BN73" s="1112"/>
      <c r="BO73" s="1112"/>
      <c r="BP73" s="1112"/>
      <c r="BQ73" s="1112"/>
      <c r="BR73" s="1121"/>
    </row>
    <row r="74" spans="1:70" ht="16.5" customHeight="1" thickBot="1">
      <c r="A74" s="108"/>
      <c r="B74" s="1087" t="s">
        <v>407</v>
      </c>
      <c r="C74" s="1088"/>
      <c r="D74" s="1088"/>
      <c r="E74" s="1088"/>
      <c r="F74" s="1088"/>
      <c r="G74" s="1088"/>
      <c r="H74" s="1088"/>
      <c r="I74" s="1088"/>
      <c r="J74" s="1088"/>
      <c r="K74" s="1088"/>
      <c r="L74" s="1140" t="s">
        <v>413</v>
      </c>
      <c r="M74" s="1089"/>
      <c r="N74" s="1089"/>
      <c r="O74" s="1089"/>
      <c r="P74" s="1088" t="s">
        <v>412</v>
      </c>
      <c r="Q74" s="1088"/>
      <c r="R74" s="1088"/>
      <c r="S74" s="1088"/>
      <c r="T74" s="1088"/>
      <c r="U74" s="1088"/>
      <c r="V74" s="1088"/>
      <c r="W74" s="1096"/>
      <c r="X74" s="1094"/>
      <c r="Y74" s="1095"/>
      <c r="Z74" s="1096"/>
      <c r="AA74" s="1094"/>
      <c r="AB74" s="1094"/>
      <c r="AC74" s="1094"/>
      <c r="AD74" s="1094"/>
      <c r="AE74" s="1094"/>
      <c r="AF74" s="1095"/>
      <c r="AG74" s="1082" t="s">
        <v>431</v>
      </c>
      <c r="AH74" s="1082"/>
      <c r="AI74" s="948">
        <v>5000</v>
      </c>
      <c r="AJ74" s="948"/>
      <c r="AK74" s="948"/>
      <c r="AL74" s="948"/>
      <c r="AM74" s="948"/>
      <c r="AN74" s="948"/>
      <c r="AO74" s="948">
        <v>5000</v>
      </c>
      <c r="AP74" s="948"/>
      <c r="AQ74" s="948"/>
      <c r="AR74" s="948"/>
      <c r="AS74" s="948"/>
      <c r="AT74" s="948"/>
      <c r="AU74" s="948">
        <v>5000</v>
      </c>
      <c r="AV74" s="948"/>
      <c r="AW74" s="948"/>
      <c r="AX74" s="948"/>
      <c r="AY74" s="948"/>
      <c r="AZ74" s="948"/>
      <c r="BA74" s="948">
        <v>12100</v>
      </c>
      <c r="BB74" s="948"/>
      <c r="BC74" s="948"/>
      <c r="BD74" s="948"/>
      <c r="BE74" s="948"/>
      <c r="BF74" s="948"/>
      <c r="BG74" s="948">
        <v>12100</v>
      </c>
      <c r="BH74" s="948"/>
      <c r="BI74" s="948"/>
      <c r="BJ74" s="948"/>
      <c r="BK74" s="948"/>
      <c r="BL74" s="948"/>
      <c r="BM74" s="948">
        <v>12100</v>
      </c>
      <c r="BN74" s="948"/>
      <c r="BO74" s="948"/>
      <c r="BP74" s="948"/>
      <c r="BQ74" s="948"/>
      <c r="BR74" s="948"/>
    </row>
    <row r="75" spans="1:70" ht="21" customHeight="1" thickBot="1">
      <c r="A75" s="108"/>
      <c r="B75" s="1104"/>
      <c r="C75" s="1105"/>
      <c r="D75" s="1105"/>
      <c r="E75" s="1105"/>
      <c r="F75" s="1105"/>
      <c r="G75" s="1105"/>
      <c r="H75" s="1105"/>
      <c r="I75" s="1105"/>
      <c r="J75" s="1105"/>
      <c r="K75" s="1105"/>
      <c r="L75" s="1118"/>
      <c r="M75" s="1107"/>
      <c r="N75" s="1107"/>
      <c r="O75" s="1107"/>
      <c r="P75" s="1105"/>
      <c r="Q75" s="1105"/>
      <c r="R75" s="1105"/>
      <c r="S75" s="1105"/>
      <c r="T75" s="1105"/>
      <c r="U75" s="1105"/>
      <c r="V75" s="1071"/>
      <c r="W75" s="1097" t="s">
        <v>216</v>
      </c>
      <c r="X75" s="1098"/>
      <c r="Y75" s="1098"/>
      <c r="Z75" s="1098"/>
      <c r="AA75" s="1098"/>
      <c r="AB75" s="1098"/>
      <c r="AC75" s="1098"/>
      <c r="AD75" s="1098"/>
      <c r="AE75" s="1098"/>
      <c r="AF75" s="1099"/>
      <c r="AG75" s="1100" t="s">
        <v>217</v>
      </c>
      <c r="AH75" s="1101"/>
      <c r="AI75" s="1111">
        <f>SUM(AI74:AN74)</f>
        <v>5000</v>
      </c>
      <c r="AJ75" s="1112"/>
      <c r="AK75" s="1112"/>
      <c r="AL75" s="1112"/>
      <c r="AM75" s="1112"/>
      <c r="AN75" s="1113"/>
      <c r="AO75" s="1111">
        <f>SUM(AO74:AT74)</f>
        <v>5000</v>
      </c>
      <c r="AP75" s="1112"/>
      <c r="AQ75" s="1112"/>
      <c r="AR75" s="1112"/>
      <c r="AS75" s="1112"/>
      <c r="AT75" s="1113"/>
      <c r="AU75" s="1111">
        <f>SUM(AU74:AZ74)</f>
        <v>5000</v>
      </c>
      <c r="AV75" s="1112"/>
      <c r="AW75" s="1112"/>
      <c r="AX75" s="1112"/>
      <c r="AY75" s="1112"/>
      <c r="AZ75" s="1121"/>
      <c r="BA75" s="1111">
        <f>SUM(BA74:BF74)</f>
        <v>12100</v>
      </c>
      <c r="BB75" s="1112"/>
      <c r="BC75" s="1112"/>
      <c r="BD75" s="1112"/>
      <c r="BE75" s="1112"/>
      <c r="BF75" s="1113"/>
      <c r="BG75" s="1111">
        <f>SUM(BG74:BL74)</f>
        <v>12100</v>
      </c>
      <c r="BH75" s="1112"/>
      <c r="BI75" s="1112"/>
      <c r="BJ75" s="1112"/>
      <c r="BK75" s="1112"/>
      <c r="BL75" s="1113"/>
      <c r="BM75" s="1111">
        <f>SUM(BM74:BR74)</f>
        <v>12100</v>
      </c>
      <c r="BN75" s="1112"/>
      <c r="BO75" s="1112"/>
      <c r="BP75" s="1112"/>
      <c r="BQ75" s="1112"/>
      <c r="BR75" s="1121"/>
    </row>
    <row r="76" spans="1:70" ht="16.5" customHeight="1">
      <c r="A76" s="108"/>
      <c r="B76" s="1102" t="s">
        <v>361</v>
      </c>
      <c r="C76" s="1103"/>
      <c r="D76" s="1103"/>
      <c r="E76" s="1103"/>
      <c r="F76" s="1103"/>
      <c r="G76" s="1103"/>
      <c r="H76" s="1103"/>
      <c r="I76" s="1103"/>
      <c r="J76" s="1103"/>
      <c r="K76" s="1103"/>
      <c r="L76" s="1106" t="s">
        <v>416</v>
      </c>
      <c r="M76" s="1106"/>
      <c r="N76" s="1106"/>
      <c r="O76" s="1106"/>
      <c r="P76" s="1103" t="s">
        <v>417</v>
      </c>
      <c r="Q76" s="1103"/>
      <c r="R76" s="1103"/>
      <c r="S76" s="1103"/>
      <c r="T76" s="1103"/>
      <c r="U76" s="1103"/>
      <c r="V76" s="1103"/>
      <c r="W76" s="1108" t="s">
        <v>360</v>
      </c>
      <c r="X76" s="1109"/>
      <c r="Y76" s="1110"/>
      <c r="Z76" s="1108" t="s">
        <v>385</v>
      </c>
      <c r="AA76" s="1109"/>
      <c r="AB76" s="1109"/>
      <c r="AC76" s="1109"/>
      <c r="AD76" s="1109"/>
      <c r="AE76" s="1109"/>
      <c r="AF76" s="1110"/>
      <c r="AG76" s="1108" t="s">
        <v>162</v>
      </c>
      <c r="AH76" s="1110"/>
      <c r="AI76" s="1083">
        <v>6000</v>
      </c>
      <c r="AJ76" s="1084"/>
      <c r="AK76" s="1084"/>
      <c r="AL76" s="1084"/>
      <c r="AM76" s="1084"/>
      <c r="AN76" s="1085"/>
      <c r="AO76" s="1083">
        <v>6000</v>
      </c>
      <c r="AP76" s="1084"/>
      <c r="AQ76" s="1084"/>
      <c r="AR76" s="1084"/>
      <c r="AS76" s="1084"/>
      <c r="AT76" s="1085"/>
      <c r="AU76" s="1083">
        <v>6000</v>
      </c>
      <c r="AV76" s="1084"/>
      <c r="AW76" s="1084"/>
      <c r="AX76" s="1084"/>
      <c r="AY76" s="1084"/>
      <c r="AZ76" s="1085"/>
      <c r="BA76" s="1083">
        <v>76000</v>
      </c>
      <c r="BB76" s="1084"/>
      <c r="BC76" s="1084"/>
      <c r="BD76" s="1084"/>
      <c r="BE76" s="1084"/>
      <c r="BF76" s="1085"/>
      <c r="BG76" s="1083">
        <v>76000</v>
      </c>
      <c r="BH76" s="1084"/>
      <c r="BI76" s="1084"/>
      <c r="BJ76" s="1084"/>
      <c r="BK76" s="1084"/>
      <c r="BL76" s="1085"/>
      <c r="BM76" s="1083">
        <v>76000</v>
      </c>
      <c r="BN76" s="1084"/>
      <c r="BO76" s="1084"/>
      <c r="BP76" s="1084"/>
      <c r="BQ76" s="1084"/>
      <c r="BR76" s="1085"/>
    </row>
    <row r="77" spans="1:70" ht="12" customHeight="1" thickBot="1">
      <c r="A77" s="108"/>
      <c r="B77" s="1087"/>
      <c r="C77" s="1088"/>
      <c r="D77" s="1088"/>
      <c r="E77" s="1088"/>
      <c r="F77" s="1088"/>
      <c r="G77" s="1088"/>
      <c r="H77" s="1088"/>
      <c r="I77" s="1088"/>
      <c r="J77" s="1088"/>
      <c r="K77" s="1088"/>
      <c r="L77" s="1089"/>
      <c r="M77" s="1089"/>
      <c r="N77" s="1089"/>
      <c r="O77" s="1089"/>
      <c r="P77" s="1088"/>
      <c r="Q77" s="1088"/>
      <c r="R77" s="1088"/>
      <c r="S77" s="1088"/>
      <c r="T77" s="1088"/>
      <c r="U77" s="1088"/>
      <c r="V77" s="1088"/>
      <c r="W77" s="1096"/>
      <c r="X77" s="1094"/>
      <c r="Y77" s="1095"/>
      <c r="Z77" s="1096"/>
      <c r="AA77" s="1094"/>
      <c r="AB77" s="1094"/>
      <c r="AC77" s="1094"/>
      <c r="AD77" s="1094"/>
      <c r="AE77" s="1094"/>
      <c r="AF77" s="1095"/>
      <c r="AG77" s="1077"/>
      <c r="AH77" s="1078"/>
      <c r="AI77" s="1053"/>
      <c r="AJ77" s="1054"/>
      <c r="AK77" s="1054"/>
      <c r="AL77" s="1054"/>
      <c r="AM77" s="1054"/>
      <c r="AN77" s="1055"/>
      <c r="AO77" s="1053"/>
      <c r="AP77" s="1054"/>
      <c r="AQ77" s="1054"/>
      <c r="AR77" s="1054"/>
      <c r="AS77" s="1054"/>
      <c r="AT77" s="1055"/>
      <c r="AU77" s="1053"/>
      <c r="AV77" s="1054"/>
      <c r="AW77" s="1054"/>
      <c r="AX77" s="1054"/>
      <c r="AY77" s="1054"/>
      <c r="AZ77" s="1055"/>
      <c r="BA77" s="1053"/>
      <c r="BB77" s="1054"/>
      <c r="BC77" s="1054"/>
      <c r="BD77" s="1054"/>
      <c r="BE77" s="1054"/>
      <c r="BF77" s="1055"/>
      <c r="BG77" s="1053"/>
      <c r="BH77" s="1054"/>
      <c r="BI77" s="1054"/>
      <c r="BJ77" s="1054"/>
      <c r="BK77" s="1054"/>
      <c r="BL77" s="1055"/>
      <c r="BM77" s="1053"/>
      <c r="BN77" s="1054"/>
      <c r="BO77" s="1054"/>
      <c r="BP77" s="1054"/>
      <c r="BQ77" s="1054"/>
      <c r="BR77" s="1055"/>
    </row>
    <row r="78" spans="1:70" ht="15" customHeight="1" thickBot="1">
      <c r="A78" s="108"/>
      <c r="B78" s="1104"/>
      <c r="C78" s="1105"/>
      <c r="D78" s="1105"/>
      <c r="E78" s="1105"/>
      <c r="F78" s="1105"/>
      <c r="G78" s="1105"/>
      <c r="H78" s="1105"/>
      <c r="I78" s="1105"/>
      <c r="J78" s="1105"/>
      <c r="K78" s="1105"/>
      <c r="L78" s="1107"/>
      <c r="M78" s="1107"/>
      <c r="N78" s="1107"/>
      <c r="O78" s="1107"/>
      <c r="P78" s="1105"/>
      <c r="Q78" s="1105"/>
      <c r="R78" s="1105"/>
      <c r="S78" s="1105"/>
      <c r="T78" s="1105"/>
      <c r="U78" s="1105"/>
      <c r="V78" s="1071"/>
      <c r="W78" s="1097" t="s">
        <v>216</v>
      </c>
      <c r="X78" s="1098"/>
      <c r="Y78" s="1098"/>
      <c r="Z78" s="1098"/>
      <c r="AA78" s="1098"/>
      <c r="AB78" s="1098"/>
      <c r="AC78" s="1098"/>
      <c r="AD78" s="1098"/>
      <c r="AE78" s="1098"/>
      <c r="AF78" s="1099"/>
      <c r="AG78" s="1100" t="s">
        <v>217</v>
      </c>
      <c r="AH78" s="1101"/>
      <c r="AI78" s="1111">
        <f>AI76</f>
        <v>6000</v>
      </c>
      <c r="AJ78" s="1112"/>
      <c r="AK78" s="1112"/>
      <c r="AL78" s="1112"/>
      <c r="AM78" s="1112"/>
      <c r="AN78" s="1113"/>
      <c r="AO78" s="1111">
        <f>AO76</f>
        <v>6000</v>
      </c>
      <c r="AP78" s="1112"/>
      <c r="AQ78" s="1112"/>
      <c r="AR78" s="1112"/>
      <c r="AS78" s="1112"/>
      <c r="AT78" s="1113"/>
      <c r="AU78" s="1111">
        <f>AU76</f>
        <v>6000</v>
      </c>
      <c r="AV78" s="1112"/>
      <c r="AW78" s="1112"/>
      <c r="AX78" s="1112"/>
      <c r="AY78" s="1112"/>
      <c r="AZ78" s="1121"/>
      <c r="BA78" s="1111">
        <f>BA76</f>
        <v>76000</v>
      </c>
      <c r="BB78" s="1112"/>
      <c r="BC78" s="1112"/>
      <c r="BD78" s="1112"/>
      <c r="BE78" s="1112"/>
      <c r="BF78" s="1113"/>
      <c r="BG78" s="1111">
        <f>BG76</f>
        <v>76000</v>
      </c>
      <c r="BH78" s="1112"/>
      <c r="BI78" s="1112"/>
      <c r="BJ78" s="1112"/>
      <c r="BK78" s="1112"/>
      <c r="BL78" s="1113"/>
      <c r="BM78" s="1111">
        <f>BM76</f>
        <v>76000</v>
      </c>
      <c r="BN78" s="1112"/>
      <c r="BO78" s="1112"/>
      <c r="BP78" s="1112"/>
      <c r="BQ78" s="1112"/>
      <c r="BR78" s="1121"/>
    </row>
    <row r="79" spans="1:70" ht="16.5" customHeight="1">
      <c r="A79" s="108"/>
      <c r="B79" s="1102" t="s">
        <v>362</v>
      </c>
      <c r="C79" s="1103"/>
      <c r="D79" s="1103"/>
      <c r="E79" s="1103"/>
      <c r="F79" s="1103"/>
      <c r="G79" s="1103"/>
      <c r="H79" s="1103"/>
      <c r="I79" s="1103"/>
      <c r="J79" s="1103"/>
      <c r="K79" s="1103"/>
      <c r="L79" s="1106" t="s">
        <v>419</v>
      </c>
      <c r="M79" s="1106"/>
      <c r="N79" s="1106"/>
      <c r="O79" s="1106"/>
      <c r="P79" s="1103" t="s">
        <v>418</v>
      </c>
      <c r="Q79" s="1103"/>
      <c r="R79" s="1103"/>
      <c r="S79" s="1103"/>
      <c r="T79" s="1103"/>
      <c r="U79" s="1103"/>
      <c r="V79" s="1103"/>
      <c r="W79" s="1108" t="s">
        <v>363</v>
      </c>
      <c r="X79" s="1109"/>
      <c r="Y79" s="1110"/>
      <c r="Z79" s="1108" t="s">
        <v>385</v>
      </c>
      <c r="AA79" s="1109"/>
      <c r="AB79" s="1109"/>
      <c r="AC79" s="1109"/>
      <c r="AD79" s="1109"/>
      <c r="AE79" s="1109"/>
      <c r="AF79" s="1110"/>
      <c r="AG79" s="1108" t="s">
        <v>163</v>
      </c>
      <c r="AH79" s="1110"/>
      <c r="AI79" s="1083">
        <v>8000</v>
      </c>
      <c r="AJ79" s="1084"/>
      <c r="AK79" s="1084"/>
      <c r="AL79" s="1084"/>
      <c r="AM79" s="1084"/>
      <c r="AN79" s="1085"/>
      <c r="AO79" s="1083">
        <v>8000</v>
      </c>
      <c r="AP79" s="1084"/>
      <c r="AQ79" s="1084"/>
      <c r="AR79" s="1084"/>
      <c r="AS79" s="1084"/>
      <c r="AT79" s="1085"/>
      <c r="AU79" s="1083">
        <v>8000</v>
      </c>
      <c r="AV79" s="1084"/>
      <c r="AW79" s="1084"/>
      <c r="AX79" s="1084"/>
      <c r="AY79" s="1084"/>
      <c r="AZ79" s="1086"/>
      <c r="BA79" s="1083">
        <v>25000</v>
      </c>
      <c r="BB79" s="1084"/>
      <c r="BC79" s="1084"/>
      <c r="BD79" s="1084"/>
      <c r="BE79" s="1084"/>
      <c r="BF79" s="1085"/>
      <c r="BG79" s="1083">
        <v>25000</v>
      </c>
      <c r="BH79" s="1084"/>
      <c r="BI79" s="1084"/>
      <c r="BJ79" s="1084"/>
      <c r="BK79" s="1084"/>
      <c r="BL79" s="1085"/>
      <c r="BM79" s="1083">
        <v>25000</v>
      </c>
      <c r="BN79" s="1084"/>
      <c r="BO79" s="1084"/>
      <c r="BP79" s="1084"/>
      <c r="BQ79" s="1084"/>
      <c r="BR79" s="1086"/>
    </row>
    <row r="80" spans="1:70" ht="1.5" customHeight="1" thickBot="1">
      <c r="A80" s="108"/>
      <c r="B80" s="1087"/>
      <c r="C80" s="1088"/>
      <c r="D80" s="1088"/>
      <c r="E80" s="1088"/>
      <c r="F80" s="1088"/>
      <c r="G80" s="1088"/>
      <c r="H80" s="1088"/>
      <c r="I80" s="1088"/>
      <c r="J80" s="1088"/>
      <c r="K80" s="1088"/>
      <c r="L80" s="1089"/>
      <c r="M80" s="1089"/>
      <c r="N80" s="1089"/>
      <c r="O80" s="1089"/>
      <c r="P80" s="1088"/>
      <c r="Q80" s="1088"/>
      <c r="R80" s="1088"/>
      <c r="S80" s="1088"/>
      <c r="T80" s="1088"/>
      <c r="U80" s="1088"/>
      <c r="V80" s="1088"/>
      <c r="W80" s="1096"/>
      <c r="X80" s="1094"/>
      <c r="Y80" s="1095"/>
      <c r="Z80" s="1096"/>
      <c r="AA80" s="1094"/>
      <c r="AB80" s="1094"/>
      <c r="AC80" s="1094"/>
      <c r="AD80" s="1094"/>
      <c r="AE80" s="1094"/>
      <c r="AF80" s="1095"/>
      <c r="AG80" s="1077"/>
      <c r="AH80" s="1078"/>
      <c r="AI80" s="1053"/>
      <c r="AJ80" s="1054"/>
      <c r="AK80" s="1054"/>
      <c r="AL80" s="1054"/>
      <c r="AM80" s="1054"/>
      <c r="AN80" s="1055"/>
      <c r="AO80" s="1053"/>
      <c r="AP80" s="1054"/>
      <c r="AQ80" s="1054"/>
      <c r="AR80" s="1054"/>
      <c r="AS80" s="1054"/>
      <c r="AT80" s="1055"/>
      <c r="AU80" s="1053"/>
      <c r="AV80" s="1054"/>
      <c r="AW80" s="1054"/>
      <c r="AX80" s="1054"/>
      <c r="AY80" s="1054"/>
      <c r="AZ80" s="1056"/>
      <c r="BA80" s="1053"/>
      <c r="BB80" s="1054"/>
      <c r="BC80" s="1054"/>
      <c r="BD80" s="1054"/>
      <c r="BE80" s="1054"/>
      <c r="BF80" s="1055"/>
      <c r="BG80" s="1053"/>
      <c r="BH80" s="1054"/>
      <c r="BI80" s="1054"/>
      <c r="BJ80" s="1054"/>
      <c r="BK80" s="1054"/>
      <c r="BL80" s="1055"/>
      <c r="BM80" s="1053"/>
      <c r="BN80" s="1054"/>
      <c r="BO80" s="1054"/>
      <c r="BP80" s="1054"/>
      <c r="BQ80" s="1054"/>
      <c r="BR80" s="1056"/>
    </row>
    <row r="81" spans="1:70" ht="21" customHeight="1" thickBot="1">
      <c r="A81" s="108"/>
      <c r="B81" s="1104"/>
      <c r="C81" s="1105"/>
      <c r="D81" s="1105"/>
      <c r="E81" s="1105"/>
      <c r="F81" s="1105"/>
      <c r="G81" s="1105"/>
      <c r="H81" s="1105"/>
      <c r="I81" s="1105"/>
      <c r="J81" s="1105"/>
      <c r="K81" s="1105"/>
      <c r="L81" s="1107"/>
      <c r="M81" s="1107"/>
      <c r="N81" s="1107"/>
      <c r="O81" s="1107"/>
      <c r="P81" s="1105"/>
      <c r="Q81" s="1105"/>
      <c r="R81" s="1105"/>
      <c r="S81" s="1105"/>
      <c r="T81" s="1105"/>
      <c r="U81" s="1105"/>
      <c r="V81" s="1071"/>
      <c r="W81" s="1097" t="s">
        <v>216</v>
      </c>
      <c r="X81" s="1098"/>
      <c r="Y81" s="1098"/>
      <c r="Z81" s="1098"/>
      <c r="AA81" s="1098"/>
      <c r="AB81" s="1098"/>
      <c r="AC81" s="1098"/>
      <c r="AD81" s="1098"/>
      <c r="AE81" s="1098"/>
      <c r="AF81" s="1099"/>
      <c r="AG81" s="1100" t="s">
        <v>217</v>
      </c>
      <c r="AH81" s="1101"/>
      <c r="AI81" s="1111">
        <f>AI79</f>
        <v>8000</v>
      </c>
      <c r="AJ81" s="1112"/>
      <c r="AK81" s="1112"/>
      <c r="AL81" s="1112"/>
      <c r="AM81" s="1112"/>
      <c r="AN81" s="1113"/>
      <c r="AO81" s="1111">
        <f t="shared" ref="AO81" si="20">AO79</f>
        <v>8000</v>
      </c>
      <c r="AP81" s="1112"/>
      <c r="AQ81" s="1112"/>
      <c r="AR81" s="1112"/>
      <c r="AS81" s="1112"/>
      <c r="AT81" s="1113"/>
      <c r="AU81" s="1111">
        <f t="shared" ref="AU81" si="21">AU79</f>
        <v>8000</v>
      </c>
      <c r="AV81" s="1112"/>
      <c r="AW81" s="1112"/>
      <c r="AX81" s="1112"/>
      <c r="AY81" s="1112"/>
      <c r="AZ81" s="1121"/>
      <c r="BA81" s="1111">
        <f>BA79</f>
        <v>25000</v>
      </c>
      <c r="BB81" s="1112"/>
      <c r="BC81" s="1112"/>
      <c r="BD81" s="1112"/>
      <c r="BE81" s="1112"/>
      <c r="BF81" s="1113"/>
      <c r="BG81" s="1111">
        <f t="shared" ref="BG81" si="22">BG79</f>
        <v>25000</v>
      </c>
      <c r="BH81" s="1112"/>
      <c r="BI81" s="1112"/>
      <c r="BJ81" s="1112"/>
      <c r="BK81" s="1112"/>
      <c r="BL81" s="1113"/>
      <c r="BM81" s="1111">
        <f t="shared" ref="BM81" si="23">BM79</f>
        <v>25000</v>
      </c>
      <c r="BN81" s="1112"/>
      <c r="BO81" s="1112"/>
      <c r="BP81" s="1112"/>
      <c r="BQ81" s="1112"/>
      <c r="BR81" s="1121"/>
    </row>
    <row r="82" spans="1:70" ht="25.5" customHeight="1">
      <c r="A82" s="108"/>
      <c r="B82" s="1087" t="s">
        <v>409</v>
      </c>
      <c r="C82" s="1088"/>
      <c r="D82" s="1088"/>
      <c r="E82" s="1088"/>
      <c r="F82" s="1088"/>
      <c r="G82" s="1088"/>
      <c r="H82" s="1088"/>
      <c r="I82" s="1088"/>
      <c r="J82" s="1088"/>
      <c r="K82" s="1088"/>
      <c r="L82" s="1089" t="s">
        <v>411</v>
      </c>
      <c r="M82" s="1089"/>
      <c r="N82" s="1089"/>
      <c r="O82" s="1089"/>
      <c r="P82" s="1088" t="s">
        <v>410</v>
      </c>
      <c r="Q82" s="1088"/>
      <c r="R82" s="1088"/>
      <c r="S82" s="1088"/>
      <c r="T82" s="1088"/>
      <c r="U82" s="1088"/>
      <c r="V82" s="1088"/>
      <c r="W82" s="1096" t="s">
        <v>278</v>
      </c>
      <c r="X82" s="1094"/>
      <c r="Y82" s="1095"/>
      <c r="Z82" s="1096" t="s">
        <v>385</v>
      </c>
      <c r="AA82" s="1094"/>
      <c r="AB82" s="1094"/>
      <c r="AC82" s="1094"/>
      <c r="AD82" s="1094"/>
      <c r="AE82" s="1094"/>
      <c r="AF82" s="1095"/>
      <c r="AG82" s="1082" t="s">
        <v>432</v>
      </c>
      <c r="AH82" s="1082"/>
      <c r="AI82" s="948">
        <v>20000</v>
      </c>
      <c r="AJ82" s="948"/>
      <c r="AK82" s="948"/>
      <c r="AL82" s="948"/>
      <c r="AM82" s="948"/>
      <c r="AN82" s="948"/>
      <c r="AO82" s="948">
        <v>20000</v>
      </c>
      <c r="AP82" s="948"/>
      <c r="AQ82" s="948"/>
      <c r="AR82" s="948"/>
      <c r="AS82" s="948"/>
      <c r="AT82" s="948"/>
      <c r="AU82" s="948">
        <v>20000</v>
      </c>
      <c r="AV82" s="948"/>
      <c r="AW82" s="948"/>
      <c r="AX82" s="948"/>
      <c r="AY82" s="948"/>
      <c r="AZ82" s="1049"/>
      <c r="BA82" s="953">
        <v>80000</v>
      </c>
      <c r="BB82" s="948"/>
      <c r="BC82" s="948"/>
      <c r="BD82" s="948"/>
      <c r="BE82" s="948"/>
      <c r="BF82" s="948"/>
      <c r="BG82" s="948">
        <v>80000</v>
      </c>
      <c r="BH82" s="948"/>
      <c r="BI82" s="948"/>
      <c r="BJ82" s="948"/>
      <c r="BK82" s="948"/>
      <c r="BL82" s="948"/>
      <c r="BM82" s="948">
        <v>80000</v>
      </c>
      <c r="BN82" s="948"/>
      <c r="BO82" s="948"/>
      <c r="BP82" s="948"/>
      <c r="BQ82" s="948"/>
      <c r="BR82" s="1049"/>
    </row>
    <row r="83" spans="1:70" ht="25.5" customHeight="1">
      <c r="A83" s="108"/>
      <c r="B83" s="1087" t="s">
        <v>466</v>
      </c>
      <c r="C83" s="1088"/>
      <c r="D83" s="1088"/>
      <c r="E83" s="1088"/>
      <c r="F83" s="1088"/>
      <c r="G83" s="1088"/>
      <c r="H83" s="1088"/>
      <c r="I83" s="1088"/>
      <c r="J83" s="1088"/>
      <c r="K83" s="1088"/>
      <c r="L83" s="1089" t="s">
        <v>464</v>
      </c>
      <c r="M83" s="1089"/>
      <c r="N83" s="1089"/>
      <c r="O83" s="1089"/>
      <c r="P83" s="1088" t="s">
        <v>465</v>
      </c>
      <c r="Q83" s="1088"/>
      <c r="R83" s="1088"/>
      <c r="S83" s="1088"/>
      <c r="T83" s="1088"/>
      <c r="U83" s="1088"/>
      <c r="V83" s="1088"/>
      <c r="W83" s="1096"/>
      <c r="X83" s="1094"/>
      <c r="Y83" s="1095"/>
      <c r="Z83" s="1096"/>
      <c r="AA83" s="1094"/>
      <c r="AB83" s="1094"/>
      <c r="AC83" s="1094"/>
      <c r="AD83" s="1094"/>
      <c r="AE83" s="1094"/>
      <c r="AF83" s="1095"/>
      <c r="AG83" s="1082" t="s">
        <v>433</v>
      </c>
      <c r="AH83" s="1082"/>
      <c r="AI83" s="948">
        <v>7000</v>
      </c>
      <c r="AJ83" s="948"/>
      <c r="AK83" s="948"/>
      <c r="AL83" s="948"/>
      <c r="AM83" s="948"/>
      <c r="AN83" s="948"/>
      <c r="AO83" s="948">
        <v>7000</v>
      </c>
      <c r="AP83" s="948"/>
      <c r="AQ83" s="948"/>
      <c r="AR83" s="948"/>
      <c r="AS83" s="948"/>
      <c r="AT83" s="948"/>
      <c r="AU83" s="948">
        <v>7000</v>
      </c>
      <c r="AV83" s="948"/>
      <c r="AW83" s="948"/>
      <c r="AX83" s="948"/>
      <c r="AY83" s="948"/>
      <c r="AZ83" s="1049"/>
      <c r="BA83" s="953">
        <v>80000</v>
      </c>
      <c r="BB83" s="948"/>
      <c r="BC83" s="948"/>
      <c r="BD83" s="948"/>
      <c r="BE83" s="948"/>
      <c r="BF83" s="948"/>
      <c r="BG83" s="948">
        <v>80000</v>
      </c>
      <c r="BH83" s="948"/>
      <c r="BI83" s="948"/>
      <c r="BJ83" s="948"/>
      <c r="BK83" s="948"/>
      <c r="BL83" s="948"/>
      <c r="BM83" s="948">
        <v>80000</v>
      </c>
      <c r="BN83" s="948"/>
      <c r="BO83" s="948"/>
      <c r="BP83" s="948"/>
      <c r="BQ83" s="948"/>
      <c r="BR83" s="1049"/>
    </row>
    <row r="84" spans="1:70" ht="18" customHeight="1">
      <c r="A84" s="108"/>
      <c r="B84" s="1087" t="s">
        <v>437</v>
      </c>
      <c r="C84" s="1088"/>
      <c r="D84" s="1088"/>
      <c r="E84" s="1088"/>
      <c r="F84" s="1088"/>
      <c r="G84" s="1088"/>
      <c r="H84" s="1088"/>
      <c r="I84" s="1088"/>
      <c r="J84" s="1088"/>
      <c r="K84" s="1088"/>
      <c r="L84" s="1089" t="s">
        <v>439</v>
      </c>
      <c r="M84" s="1089"/>
      <c r="N84" s="1089"/>
      <c r="O84" s="1089"/>
      <c r="P84" s="1088" t="s">
        <v>438</v>
      </c>
      <c r="Q84" s="1088"/>
      <c r="R84" s="1088"/>
      <c r="S84" s="1088"/>
      <c r="T84" s="1088"/>
      <c r="U84" s="1088"/>
      <c r="V84" s="1088"/>
      <c r="W84" s="1096"/>
      <c r="X84" s="1094"/>
      <c r="Y84" s="1095"/>
      <c r="Z84" s="1096"/>
      <c r="AA84" s="1094"/>
      <c r="AB84" s="1094"/>
      <c r="AC84" s="1094"/>
      <c r="AD84" s="1094"/>
      <c r="AE84" s="1094"/>
      <c r="AF84" s="1095"/>
      <c r="AG84" s="1082" t="s">
        <v>434</v>
      </c>
      <c r="AH84" s="1082"/>
      <c r="AI84" s="948">
        <v>10000</v>
      </c>
      <c r="AJ84" s="948"/>
      <c r="AK84" s="948"/>
      <c r="AL84" s="948"/>
      <c r="AM84" s="948"/>
      <c r="AN84" s="948"/>
      <c r="AO84" s="948">
        <v>10000</v>
      </c>
      <c r="AP84" s="948"/>
      <c r="AQ84" s="948"/>
      <c r="AR84" s="948"/>
      <c r="AS84" s="948"/>
      <c r="AT84" s="948"/>
      <c r="AU84" s="948">
        <v>10000</v>
      </c>
      <c r="AV84" s="948"/>
      <c r="AW84" s="948"/>
      <c r="AX84" s="948"/>
      <c r="AY84" s="948"/>
      <c r="AZ84" s="1049"/>
      <c r="BA84" s="953">
        <v>80000</v>
      </c>
      <c r="BB84" s="948"/>
      <c r="BC84" s="948"/>
      <c r="BD84" s="948"/>
      <c r="BE84" s="948"/>
      <c r="BF84" s="948"/>
      <c r="BG84" s="948">
        <v>80000</v>
      </c>
      <c r="BH84" s="948"/>
      <c r="BI84" s="948"/>
      <c r="BJ84" s="948"/>
      <c r="BK84" s="948"/>
      <c r="BL84" s="948"/>
      <c r="BM84" s="948">
        <v>80000</v>
      </c>
      <c r="BN84" s="948"/>
      <c r="BO84" s="948"/>
      <c r="BP84" s="948"/>
      <c r="BQ84" s="948"/>
      <c r="BR84" s="1049"/>
    </row>
    <row r="85" spans="1:70" ht="20.25" customHeight="1" thickBot="1">
      <c r="A85" s="108"/>
      <c r="B85" s="1104" t="s">
        <v>467</v>
      </c>
      <c r="C85" s="1105"/>
      <c r="D85" s="1105"/>
      <c r="E85" s="1105"/>
      <c r="F85" s="1105"/>
      <c r="G85" s="1105"/>
      <c r="H85" s="1105"/>
      <c r="I85" s="1105"/>
      <c r="J85" s="1105"/>
      <c r="K85" s="1105"/>
      <c r="L85" s="1118" t="s">
        <v>468</v>
      </c>
      <c r="M85" s="1107"/>
      <c r="N85" s="1107"/>
      <c r="O85" s="1107"/>
      <c r="P85" s="1105" t="s">
        <v>467</v>
      </c>
      <c r="Q85" s="1105"/>
      <c r="R85" s="1105"/>
      <c r="S85" s="1105"/>
      <c r="T85" s="1105"/>
      <c r="U85" s="1105"/>
      <c r="V85" s="1105"/>
      <c r="W85" s="1077"/>
      <c r="X85" s="1119"/>
      <c r="Y85" s="1078"/>
      <c r="Z85" s="1077"/>
      <c r="AA85" s="1119"/>
      <c r="AB85" s="1119"/>
      <c r="AC85" s="1119"/>
      <c r="AD85" s="1119"/>
      <c r="AE85" s="1119"/>
      <c r="AF85" s="1078"/>
      <c r="AG85" s="1077" t="s">
        <v>435</v>
      </c>
      <c r="AH85" s="1078"/>
      <c r="AI85" s="1053">
        <v>10000</v>
      </c>
      <c r="AJ85" s="1054"/>
      <c r="AK85" s="1054"/>
      <c r="AL85" s="1054"/>
      <c r="AM85" s="1054"/>
      <c r="AN85" s="1055"/>
      <c r="AO85" s="1053">
        <v>10000</v>
      </c>
      <c r="AP85" s="1054"/>
      <c r="AQ85" s="1054"/>
      <c r="AR85" s="1054"/>
      <c r="AS85" s="1054"/>
      <c r="AT85" s="1055"/>
      <c r="AU85" s="1053">
        <v>10000</v>
      </c>
      <c r="AV85" s="1054"/>
      <c r="AW85" s="1054"/>
      <c r="AX85" s="1054"/>
      <c r="AY85" s="1054"/>
      <c r="AZ85" s="1056"/>
      <c r="BA85" s="1054">
        <v>25000</v>
      </c>
      <c r="BB85" s="1054"/>
      <c r="BC85" s="1054"/>
      <c r="BD85" s="1054"/>
      <c r="BE85" s="1054"/>
      <c r="BF85" s="1055"/>
      <c r="BG85" s="1053">
        <v>25000</v>
      </c>
      <c r="BH85" s="1054"/>
      <c r="BI85" s="1054"/>
      <c r="BJ85" s="1054"/>
      <c r="BK85" s="1054"/>
      <c r="BL85" s="1055"/>
      <c r="BM85" s="1053">
        <v>25000</v>
      </c>
      <c r="BN85" s="1054"/>
      <c r="BO85" s="1054"/>
      <c r="BP85" s="1054"/>
      <c r="BQ85" s="1054"/>
      <c r="BR85" s="1056"/>
    </row>
    <row r="86" spans="1:70" ht="21" customHeight="1" thickBot="1">
      <c r="A86" s="108"/>
      <c r="B86" s="1114"/>
      <c r="C86" s="1115"/>
      <c r="D86" s="1115"/>
      <c r="E86" s="1115"/>
      <c r="F86" s="1115"/>
      <c r="G86" s="1115"/>
      <c r="H86" s="1115"/>
      <c r="I86" s="1115"/>
      <c r="J86" s="1115"/>
      <c r="K86" s="1115"/>
      <c r="L86" s="1116"/>
      <c r="M86" s="1117"/>
      <c r="N86" s="1117"/>
      <c r="O86" s="1117"/>
      <c r="P86" s="1115"/>
      <c r="Q86" s="1115"/>
      <c r="R86" s="1115"/>
      <c r="S86" s="1115"/>
      <c r="T86" s="1115"/>
      <c r="U86" s="1115"/>
      <c r="V86" s="1123"/>
      <c r="W86" s="1130" t="s">
        <v>216</v>
      </c>
      <c r="X86" s="1131"/>
      <c r="Y86" s="1131"/>
      <c r="Z86" s="1131"/>
      <c r="AA86" s="1131"/>
      <c r="AB86" s="1131"/>
      <c r="AC86" s="1131"/>
      <c r="AD86" s="1131"/>
      <c r="AE86" s="1131"/>
      <c r="AF86" s="1132"/>
      <c r="AG86" s="1133" t="s">
        <v>217</v>
      </c>
      <c r="AH86" s="1078"/>
      <c r="AI86" s="1079">
        <f>SUM(AI82:AN85)</f>
        <v>47000</v>
      </c>
      <c r="AJ86" s="1080"/>
      <c r="AK86" s="1080"/>
      <c r="AL86" s="1080"/>
      <c r="AM86" s="1080"/>
      <c r="AN86" s="1081"/>
      <c r="AO86" s="1079">
        <f>SUM(AO82:AT85)</f>
        <v>47000</v>
      </c>
      <c r="AP86" s="1080"/>
      <c r="AQ86" s="1080"/>
      <c r="AR86" s="1080"/>
      <c r="AS86" s="1080"/>
      <c r="AT86" s="1081"/>
      <c r="AU86" s="1079">
        <f>SUM(AU82:AZ85)</f>
        <v>47000</v>
      </c>
      <c r="AV86" s="1080"/>
      <c r="AW86" s="1080"/>
      <c r="AX86" s="1080"/>
      <c r="AY86" s="1080"/>
      <c r="AZ86" s="1120"/>
      <c r="BA86" s="1080">
        <f>SUM(BA82:BF85)</f>
        <v>265000</v>
      </c>
      <c r="BB86" s="1080"/>
      <c r="BC86" s="1080"/>
      <c r="BD86" s="1080"/>
      <c r="BE86" s="1080"/>
      <c r="BF86" s="1081"/>
      <c r="BG86" s="1079">
        <f>SUM(BG82:BL85)</f>
        <v>265000</v>
      </c>
      <c r="BH86" s="1080"/>
      <c r="BI86" s="1080"/>
      <c r="BJ86" s="1080"/>
      <c r="BK86" s="1080"/>
      <c r="BL86" s="1081"/>
      <c r="BM86" s="1079">
        <f>SUM(BM82:BR85)</f>
        <v>265000</v>
      </c>
      <c r="BN86" s="1080"/>
      <c r="BO86" s="1080"/>
      <c r="BP86" s="1080"/>
      <c r="BQ86" s="1080"/>
      <c r="BR86" s="1120"/>
    </row>
    <row r="87" spans="1:70" ht="16.5" customHeight="1">
      <c r="A87" s="108"/>
      <c r="B87" s="1102" t="s">
        <v>365</v>
      </c>
      <c r="C87" s="1103"/>
      <c r="D87" s="1103"/>
      <c r="E87" s="1103"/>
      <c r="F87" s="1103"/>
      <c r="G87" s="1103"/>
      <c r="H87" s="1103"/>
      <c r="I87" s="1103"/>
      <c r="J87" s="1103"/>
      <c r="K87" s="1103"/>
      <c r="L87" s="1106"/>
      <c r="M87" s="1106"/>
      <c r="N87" s="1106"/>
      <c r="O87" s="1106"/>
      <c r="P87" s="1103" t="s">
        <v>421</v>
      </c>
      <c r="Q87" s="1103"/>
      <c r="R87" s="1103"/>
      <c r="S87" s="1103"/>
      <c r="T87" s="1103"/>
      <c r="U87" s="1103"/>
      <c r="V87" s="1103"/>
      <c r="W87" s="1108" t="s">
        <v>403</v>
      </c>
      <c r="X87" s="1109"/>
      <c r="Y87" s="1110"/>
      <c r="Z87" s="1108" t="s">
        <v>385</v>
      </c>
      <c r="AA87" s="1109"/>
      <c r="AB87" s="1109"/>
      <c r="AC87" s="1109"/>
      <c r="AD87" s="1109"/>
      <c r="AE87" s="1109"/>
      <c r="AF87" s="1110"/>
      <c r="AG87" s="1108" t="s">
        <v>164</v>
      </c>
      <c r="AH87" s="1110"/>
      <c r="AI87" s="1083">
        <v>30000</v>
      </c>
      <c r="AJ87" s="1084"/>
      <c r="AK87" s="1084"/>
      <c r="AL87" s="1084"/>
      <c r="AM87" s="1084"/>
      <c r="AN87" s="1085"/>
      <c r="AO87" s="1083">
        <v>30000</v>
      </c>
      <c r="AP87" s="1084"/>
      <c r="AQ87" s="1084"/>
      <c r="AR87" s="1084"/>
      <c r="AS87" s="1084"/>
      <c r="AT87" s="1085"/>
      <c r="AU87" s="1083">
        <v>30000</v>
      </c>
      <c r="AV87" s="1084"/>
      <c r="AW87" s="1084"/>
      <c r="AX87" s="1084"/>
      <c r="AY87" s="1084"/>
      <c r="AZ87" s="1085"/>
      <c r="BA87" s="1083">
        <v>485000</v>
      </c>
      <c r="BB87" s="1084"/>
      <c r="BC87" s="1084"/>
      <c r="BD87" s="1084"/>
      <c r="BE87" s="1084"/>
      <c r="BF87" s="1085"/>
      <c r="BG87" s="1083">
        <v>485000</v>
      </c>
      <c r="BH87" s="1084"/>
      <c r="BI87" s="1084"/>
      <c r="BJ87" s="1084"/>
      <c r="BK87" s="1084"/>
      <c r="BL87" s="1085"/>
      <c r="BM87" s="1083">
        <v>485000</v>
      </c>
      <c r="BN87" s="1084"/>
      <c r="BO87" s="1084"/>
      <c r="BP87" s="1084"/>
      <c r="BQ87" s="1084"/>
      <c r="BR87" s="1086"/>
    </row>
    <row r="88" spans="1:70" ht="2.25" customHeight="1" thickBot="1">
      <c r="A88" s="108"/>
      <c r="B88" s="1087"/>
      <c r="C88" s="1088"/>
      <c r="D88" s="1088"/>
      <c r="E88" s="1088"/>
      <c r="F88" s="1088"/>
      <c r="G88" s="1088"/>
      <c r="H88" s="1088"/>
      <c r="I88" s="1088"/>
      <c r="J88" s="1088"/>
      <c r="K88" s="1088"/>
      <c r="L88" s="1089"/>
      <c r="M88" s="1089"/>
      <c r="N88" s="1089"/>
      <c r="O88" s="1089"/>
      <c r="P88" s="1088"/>
      <c r="Q88" s="1088"/>
      <c r="R88" s="1088"/>
      <c r="S88" s="1088"/>
      <c r="T88" s="1088"/>
      <c r="U88" s="1088"/>
      <c r="V88" s="1088"/>
      <c r="W88" s="1096"/>
      <c r="X88" s="1094"/>
      <c r="Y88" s="1095"/>
      <c r="Z88" s="1096"/>
      <c r="AA88" s="1094"/>
      <c r="AB88" s="1094"/>
      <c r="AC88" s="1094"/>
      <c r="AD88" s="1094"/>
      <c r="AE88" s="1094"/>
      <c r="AF88" s="1095"/>
      <c r="AG88" s="1077"/>
      <c r="AH88" s="1078"/>
      <c r="AI88" s="1053"/>
      <c r="AJ88" s="1054"/>
      <c r="AK88" s="1054"/>
      <c r="AL88" s="1054"/>
      <c r="AM88" s="1054"/>
      <c r="AN88" s="1055"/>
      <c r="AO88" s="1053"/>
      <c r="AP88" s="1054"/>
      <c r="AQ88" s="1054"/>
      <c r="AR88" s="1054"/>
      <c r="AS88" s="1054"/>
      <c r="AT88" s="1055"/>
      <c r="AU88" s="1053"/>
      <c r="AV88" s="1054"/>
      <c r="AW88" s="1054"/>
      <c r="AX88" s="1054"/>
      <c r="AY88" s="1054"/>
      <c r="AZ88" s="1055"/>
      <c r="BA88" s="1053"/>
      <c r="BB88" s="1054"/>
      <c r="BC88" s="1054"/>
      <c r="BD88" s="1054"/>
      <c r="BE88" s="1054"/>
      <c r="BF88" s="1055"/>
      <c r="BG88" s="1053"/>
      <c r="BH88" s="1054"/>
      <c r="BI88" s="1054"/>
      <c r="BJ88" s="1054"/>
      <c r="BK88" s="1054"/>
      <c r="BL88" s="1055"/>
      <c r="BM88" s="1053"/>
      <c r="BN88" s="1054"/>
      <c r="BO88" s="1054"/>
      <c r="BP88" s="1054"/>
      <c r="BQ88" s="1054"/>
      <c r="BR88" s="1056"/>
    </row>
    <row r="89" spans="1:70" ht="20.25" customHeight="1" thickBot="1">
      <c r="A89" s="108"/>
      <c r="B89" s="1104"/>
      <c r="C89" s="1105"/>
      <c r="D89" s="1105"/>
      <c r="E89" s="1105"/>
      <c r="F89" s="1105"/>
      <c r="G89" s="1105"/>
      <c r="H89" s="1105"/>
      <c r="I89" s="1105"/>
      <c r="J89" s="1105"/>
      <c r="K89" s="1105"/>
      <c r="L89" s="1107"/>
      <c r="M89" s="1107"/>
      <c r="N89" s="1107"/>
      <c r="O89" s="1107"/>
      <c r="P89" s="1105"/>
      <c r="Q89" s="1105"/>
      <c r="R89" s="1105"/>
      <c r="S89" s="1105"/>
      <c r="T89" s="1105"/>
      <c r="U89" s="1105"/>
      <c r="V89" s="1071"/>
      <c r="W89" s="1097" t="s">
        <v>216</v>
      </c>
      <c r="X89" s="1098"/>
      <c r="Y89" s="1098"/>
      <c r="Z89" s="1098"/>
      <c r="AA89" s="1098"/>
      <c r="AB89" s="1098"/>
      <c r="AC89" s="1098"/>
      <c r="AD89" s="1098"/>
      <c r="AE89" s="1098"/>
      <c r="AF89" s="1099"/>
      <c r="AG89" s="1100" t="s">
        <v>217</v>
      </c>
      <c r="AH89" s="1101"/>
      <c r="AI89" s="1111">
        <f>AI87</f>
        <v>30000</v>
      </c>
      <c r="AJ89" s="1112"/>
      <c r="AK89" s="1112"/>
      <c r="AL89" s="1112"/>
      <c r="AM89" s="1112"/>
      <c r="AN89" s="1113"/>
      <c r="AO89" s="1111">
        <f>AO87</f>
        <v>30000</v>
      </c>
      <c r="AP89" s="1112"/>
      <c r="AQ89" s="1112"/>
      <c r="AR89" s="1112"/>
      <c r="AS89" s="1112"/>
      <c r="AT89" s="1113"/>
      <c r="AU89" s="1111">
        <f>AU87</f>
        <v>30000</v>
      </c>
      <c r="AV89" s="1112"/>
      <c r="AW89" s="1112"/>
      <c r="AX89" s="1112"/>
      <c r="AY89" s="1112"/>
      <c r="AZ89" s="1121"/>
      <c r="BA89" s="1111">
        <f>BA87</f>
        <v>485000</v>
      </c>
      <c r="BB89" s="1112"/>
      <c r="BC89" s="1112"/>
      <c r="BD89" s="1112"/>
      <c r="BE89" s="1112"/>
      <c r="BF89" s="1113"/>
      <c r="BG89" s="1111">
        <f>BG87</f>
        <v>485000</v>
      </c>
      <c r="BH89" s="1112"/>
      <c r="BI89" s="1112"/>
      <c r="BJ89" s="1112"/>
      <c r="BK89" s="1112"/>
      <c r="BL89" s="1113"/>
      <c r="BM89" s="1111">
        <f>BM87</f>
        <v>485000</v>
      </c>
      <c r="BN89" s="1112"/>
      <c r="BO89" s="1112"/>
      <c r="BP89" s="1112"/>
      <c r="BQ89" s="1112"/>
      <c r="BR89" s="1121"/>
    </row>
    <row r="90" spans="1:70" ht="16.5" customHeight="1">
      <c r="A90" s="108"/>
      <c r="B90" s="1090"/>
      <c r="C90" s="1091"/>
      <c r="D90" s="1091"/>
      <c r="E90" s="1091"/>
      <c r="F90" s="1091"/>
      <c r="G90" s="1091"/>
      <c r="H90" s="1091"/>
      <c r="I90" s="1091"/>
      <c r="J90" s="1091"/>
      <c r="K90" s="1091"/>
      <c r="L90" s="1089"/>
      <c r="M90" s="1089"/>
      <c r="N90" s="1089"/>
      <c r="O90" s="1089"/>
      <c r="P90" s="1088" t="s">
        <v>735</v>
      </c>
      <c r="Q90" s="1088"/>
      <c r="R90" s="1088"/>
      <c r="S90" s="1088"/>
      <c r="T90" s="1088"/>
      <c r="U90" s="1088"/>
      <c r="V90" s="1088"/>
      <c r="W90" s="1094" t="s">
        <v>404</v>
      </c>
      <c r="X90" s="1094"/>
      <c r="Y90" s="1095"/>
      <c r="Z90" s="1096" t="s">
        <v>385</v>
      </c>
      <c r="AA90" s="1094"/>
      <c r="AB90" s="1094"/>
      <c r="AC90" s="1094"/>
      <c r="AD90" s="1094"/>
      <c r="AE90" s="1094"/>
      <c r="AF90" s="1095"/>
      <c r="AG90" s="1082" t="s">
        <v>165</v>
      </c>
      <c r="AH90" s="1082"/>
      <c r="AI90" s="1137">
        <v>5000</v>
      </c>
      <c r="AJ90" s="1137"/>
      <c r="AK90" s="1137"/>
      <c r="AL90" s="1137"/>
      <c r="AM90" s="1137"/>
      <c r="AN90" s="1137"/>
      <c r="AO90" s="1137">
        <v>5000</v>
      </c>
      <c r="AP90" s="1137"/>
      <c r="AQ90" s="1137"/>
      <c r="AR90" s="1137"/>
      <c r="AS90" s="1137"/>
      <c r="AT90" s="1137"/>
      <c r="AU90" s="1137">
        <v>5000</v>
      </c>
      <c r="AV90" s="1137"/>
      <c r="AW90" s="1137"/>
      <c r="AX90" s="1137"/>
      <c r="AY90" s="1137"/>
      <c r="AZ90" s="1138"/>
      <c r="BA90" s="1137">
        <v>575000</v>
      </c>
      <c r="BB90" s="1137"/>
      <c r="BC90" s="1137"/>
      <c r="BD90" s="1137"/>
      <c r="BE90" s="1137"/>
      <c r="BF90" s="1137"/>
      <c r="BG90" s="1137">
        <v>575000</v>
      </c>
      <c r="BH90" s="1137"/>
      <c r="BI90" s="1137"/>
      <c r="BJ90" s="1137"/>
      <c r="BK90" s="1137"/>
      <c r="BL90" s="1137"/>
      <c r="BM90" s="1137">
        <v>575000</v>
      </c>
      <c r="BN90" s="1137"/>
      <c r="BO90" s="1137"/>
      <c r="BP90" s="1137"/>
      <c r="BQ90" s="1137"/>
      <c r="BR90" s="1138"/>
    </row>
    <row r="91" spans="1:70" ht="18" customHeight="1" thickBot="1">
      <c r="A91" s="108"/>
      <c r="B91" s="1087"/>
      <c r="C91" s="1088"/>
      <c r="D91" s="1088"/>
      <c r="E91" s="1088"/>
      <c r="F91" s="1088"/>
      <c r="G91" s="1088"/>
      <c r="H91" s="1088"/>
      <c r="I91" s="1088"/>
      <c r="J91" s="1088"/>
      <c r="K91" s="1088"/>
      <c r="L91" s="1089"/>
      <c r="M91" s="1089"/>
      <c r="N91" s="1089"/>
      <c r="O91" s="1089"/>
      <c r="P91" s="1088" t="s">
        <v>420</v>
      </c>
      <c r="Q91" s="1088"/>
      <c r="R91" s="1088"/>
      <c r="S91" s="1088"/>
      <c r="T91" s="1088"/>
      <c r="U91" s="1088"/>
      <c r="V91" s="1088"/>
      <c r="W91" s="1094"/>
      <c r="X91" s="1094"/>
      <c r="Y91" s="1095"/>
      <c r="Z91" s="1096"/>
      <c r="AA91" s="1094"/>
      <c r="AB91" s="1094"/>
      <c r="AC91" s="1094"/>
      <c r="AD91" s="1094"/>
      <c r="AE91" s="1094"/>
      <c r="AF91" s="1095"/>
      <c r="AG91" s="1096" t="s">
        <v>469</v>
      </c>
      <c r="AH91" s="1095"/>
      <c r="AI91" s="936">
        <v>19000</v>
      </c>
      <c r="AJ91" s="937"/>
      <c r="AK91" s="937"/>
      <c r="AL91" s="937"/>
      <c r="AM91" s="937"/>
      <c r="AN91" s="938"/>
      <c r="AO91" s="936">
        <v>19000</v>
      </c>
      <c r="AP91" s="937"/>
      <c r="AQ91" s="937"/>
      <c r="AR91" s="937"/>
      <c r="AS91" s="937"/>
      <c r="AT91" s="938"/>
      <c r="AU91" s="936">
        <v>19000</v>
      </c>
      <c r="AV91" s="937"/>
      <c r="AW91" s="937"/>
      <c r="AX91" s="937"/>
      <c r="AY91" s="937"/>
      <c r="AZ91" s="938"/>
      <c r="BA91" s="936">
        <v>175000</v>
      </c>
      <c r="BB91" s="937"/>
      <c r="BC91" s="937"/>
      <c r="BD91" s="937"/>
      <c r="BE91" s="937"/>
      <c r="BF91" s="938"/>
      <c r="BG91" s="936">
        <v>175000</v>
      </c>
      <c r="BH91" s="937"/>
      <c r="BI91" s="937"/>
      <c r="BJ91" s="937"/>
      <c r="BK91" s="937"/>
      <c r="BL91" s="938"/>
      <c r="BM91" s="936">
        <v>175000</v>
      </c>
      <c r="BN91" s="937"/>
      <c r="BO91" s="937"/>
      <c r="BP91" s="937"/>
      <c r="BQ91" s="937"/>
      <c r="BR91" s="1012"/>
    </row>
    <row r="92" spans="1:70" ht="19.5" customHeight="1" thickBot="1">
      <c r="A92" s="108"/>
      <c r="B92" s="1092"/>
      <c r="C92" s="1093"/>
      <c r="D92" s="1093"/>
      <c r="E92" s="1093"/>
      <c r="F92" s="1093"/>
      <c r="G92" s="1093"/>
      <c r="H92" s="1093"/>
      <c r="I92" s="1093"/>
      <c r="J92" s="1093"/>
      <c r="K92" s="1093"/>
      <c r="L92" s="1196"/>
      <c r="M92" s="1197"/>
      <c r="N92" s="1197"/>
      <c r="O92" s="1198"/>
      <c r="P92" s="1093"/>
      <c r="Q92" s="1093"/>
      <c r="R92" s="1093"/>
      <c r="S92" s="1093"/>
      <c r="T92" s="1093"/>
      <c r="U92" s="1093"/>
      <c r="V92" s="1136"/>
      <c r="W92" s="1097" t="s">
        <v>216</v>
      </c>
      <c r="X92" s="1098"/>
      <c r="Y92" s="1098"/>
      <c r="Z92" s="1098"/>
      <c r="AA92" s="1098"/>
      <c r="AB92" s="1098"/>
      <c r="AC92" s="1098"/>
      <c r="AD92" s="1098"/>
      <c r="AE92" s="1098"/>
      <c r="AF92" s="1099"/>
      <c r="AG92" s="1100" t="s">
        <v>217</v>
      </c>
      <c r="AH92" s="1101"/>
      <c r="AI92" s="1111">
        <f>SUM(AI90:AN91)</f>
        <v>24000</v>
      </c>
      <c r="AJ92" s="1112"/>
      <c r="AK92" s="1112"/>
      <c r="AL92" s="1112"/>
      <c r="AM92" s="1112"/>
      <c r="AN92" s="1113"/>
      <c r="AO92" s="1111">
        <f>SUM(AO90:AT91)</f>
        <v>24000</v>
      </c>
      <c r="AP92" s="1112"/>
      <c r="AQ92" s="1112"/>
      <c r="AR92" s="1112"/>
      <c r="AS92" s="1112"/>
      <c r="AT92" s="1113"/>
      <c r="AU92" s="1111">
        <f>SUM(AU90:AZ91)</f>
        <v>24000</v>
      </c>
      <c r="AV92" s="1112"/>
      <c r="AW92" s="1112"/>
      <c r="AX92" s="1112"/>
      <c r="AY92" s="1112"/>
      <c r="AZ92" s="1121"/>
      <c r="BA92" s="1111">
        <f>SUM(BA90:BF91)</f>
        <v>750000</v>
      </c>
      <c r="BB92" s="1112"/>
      <c r="BC92" s="1112"/>
      <c r="BD92" s="1112"/>
      <c r="BE92" s="1112"/>
      <c r="BF92" s="1113"/>
      <c r="BG92" s="1111">
        <f>SUM(BG90:BL91)</f>
        <v>750000</v>
      </c>
      <c r="BH92" s="1112"/>
      <c r="BI92" s="1112"/>
      <c r="BJ92" s="1112"/>
      <c r="BK92" s="1112"/>
      <c r="BL92" s="1113"/>
      <c r="BM92" s="1111">
        <f>SUM(BM90:BR91)</f>
        <v>750000</v>
      </c>
      <c r="BN92" s="1112"/>
      <c r="BO92" s="1112"/>
      <c r="BP92" s="1112"/>
      <c r="BQ92" s="1112"/>
      <c r="BR92" s="1121"/>
    </row>
    <row r="93" spans="1:70" ht="16.5" customHeight="1" thickBot="1">
      <c r="A93" s="108"/>
      <c r="B93" s="1090"/>
      <c r="C93" s="1091"/>
      <c r="D93" s="1091"/>
      <c r="E93" s="1091"/>
      <c r="F93" s="1091"/>
      <c r="G93" s="1091"/>
      <c r="H93" s="1091"/>
      <c r="I93" s="1091"/>
      <c r="J93" s="1091"/>
      <c r="K93" s="1091"/>
      <c r="L93" s="1089"/>
      <c r="M93" s="1089"/>
      <c r="N93" s="1089"/>
      <c r="O93" s="1089"/>
      <c r="P93" s="1088" t="s">
        <v>443</v>
      </c>
      <c r="Q93" s="1088"/>
      <c r="R93" s="1088"/>
      <c r="S93" s="1088"/>
      <c r="T93" s="1088"/>
      <c r="U93" s="1088"/>
      <c r="V93" s="1088"/>
      <c r="W93" s="1122" t="s">
        <v>405</v>
      </c>
      <c r="X93" s="1122"/>
      <c r="Y93" s="1122"/>
      <c r="Z93" s="1122" t="s">
        <v>385</v>
      </c>
      <c r="AA93" s="1122"/>
      <c r="AB93" s="1122"/>
      <c r="AC93" s="1122"/>
      <c r="AD93" s="1122"/>
      <c r="AE93" s="1122"/>
      <c r="AF93" s="1122"/>
      <c r="AG93" s="1122" t="s">
        <v>470</v>
      </c>
      <c r="AH93" s="1122"/>
      <c r="AI93" s="1205">
        <v>15000</v>
      </c>
      <c r="AJ93" s="1205"/>
      <c r="AK93" s="1205"/>
      <c r="AL93" s="1205"/>
      <c r="AM93" s="1205"/>
      <c r="AN93" s="1205"/>
      <c r="AO93" s="1205">
        <v>15000</v>
      </c>
      <c r="AP93" s="1205"/>
      <c r="AQ93" s="1205"/>
      <c r="AR93" s="1205"/>
      <c r="AS93" s="1205"/>
      <c r="AT93" s="1205"/>
      <c r="AU93" s="1205">
        <v>15000</v>
      </c>
      <c r="AV93" s="1205"/>
      <c r="AW93" s="1205"/>
      <c r="AX93" s="1205"/>
      <c r="AY93" s="1205"/>
      <c r="AZ93" s="1205"/>
      <c r="BA93" s="1084">
        <v>205000</v>
      </c>
      <c r="BB93" s="1084"/>
      <c r="BC93" s="1084"/>
      <c r="BD93" s="1084"/>
      <c r="BE93" s="1084"/>
      <c r="BF93" s="1085"/>
      <c r="BG93" s="1083">
        <v>205000</v>
      </c>
      <c r="BH93" s="1084"/>
      <c r="BI93" s="1084"/>
      <c r="BJ93" s="1084"/>
      <c r="BK93" s="1084"/>
      <c r="BL93" s="1085"/>
      <c r="BM93" s="1083">
        <v>205000</v>
      </c>
      <c r="BN93" s="1084"/>
      <c r="BO93" s="1084"/>
      <c r="BP93" s="1084"/>
      <c r="BQ93" s="1084"/>
      <c r="BR93" s="1085"/>
    </row>
    <row r="94" spans="1:70" ht="19.5" customHeight="1" thickBot="1">
      <c r="A94" s="108"/>
      <c r="B94" s="1104"/>
      <c r="C94" s="1105"/>
      <c r="D94" s="1105"/>
      <c r="E94" s="1105"/>
      <c r="F94" s="1105"/>
      <c r="G94" s="1105"/>
      <c r="H94" s="1105"/>
      <c r="I94" s="1105"/>
      <c r="J94" s="1105"/>
      <c r="K94" s="1105"/>
      <c r="L94" s="1117"/>
      <c r="M94" s="1117"/>
      <c r="N94" s="1117"/>
      <c r="O94" s="1117"/>
      <c r="P94" s="1115"/>
      <c r="Q94" s="1115"/>
      <c r="R94" s="1115"/>
      <c r="S94" s="1115"/>
      <c r="T94" s="1115"/>
      <c r="U94" s="1115"/>
      <c r="V94" s="1115"/>
      <c r="W94" s="1097" t="s">
        <v>216</v>
      </c>
      <c r="X94" s="1098"/>
      <c r="Y94" s="1098"/>
      <c r="Z94" s="1098"/>
      <c r="AA94" s="1098"/>
      <c r="AB94" s="1098"/>
      <c r="AC94" s="1098"/>
      <c r="AD94" s="1098"/>
      <c r="AE94" s="1098"/>
      <c r="AF94" s="1099"/>
      <c r="AG94" s="1100" t="s">
        <v>217</v>
      </c>
      <c r="AH94" s="1101"/>
      <c r="AI94" s="1111">
        <f>SUM(AI93:AN93)</f>
        <v>15000</v>
      </c>
      <c r="AJ94" s="1112"/>
      <c r="AK94" s="1112"/>
      <c r="AL94" s="1112"/>
      <c r="AM94" s="1112"/>
      <c r="AN94" s="1113"/>
      <c r="AO94" s="1111">
        <f>SUM(AO93:AT93)</f>
        <v>15000</v>
      </c>
      <c r="AP94" s="1112"/>
      <c r="AQ94" s="1112"/>
      <c r="AR94" s="1112"/>
      <c r="AS94" s="1112"/>
      <c r="AT94" s="1113"/>
      <c r="AU94" s="1111">
        <f>SUM(AU93:AZ93)</f>
        <v>15000</v>
      </c>
      <c r="AV94" s="1112"/>
      <c r="AW94" s="1112"/>
      <c r="AX94" s="1112"/>
      <c r="AY94" s="1112"/>
      <c r="AZ94" s="1121"/>
      <c r="BA94" s="1112">
        <f>SUM(BA93:BF93)</f>
        <v>205000</v>
      </c>
      <c r="BB94" s="1112"/>
      <c r="BC94" s="1112"/>
      <c r="BD94" s="1112"/>
      <c r="BE94" s="1112"/>
      <c r="BF94" s="1113"/>
      <c r="BG94" s="1111">
        <f>SUM(BG93:BL93)</f>
        <v>205000</v>
      </c>
      <c r="BH94" s="1112"/>
      <c r="BI94" s="1112"/>
      <c r="BJ94" s="1112"/>
      <c r="BK94" s="1112"/>
      <c r="BL94" s="1113"/>
      <c r="BM94" s="1111">
        <f>SUM(BM93:BR93)</f>
        <v>205000</v>
      </c>
      <c r="BN94" s="1112"/>
      <c r="BO94" s="1112"/>
      <c r="BP94" s="1112"/>
      <c r="BQ94" s="1112"/>
      <c r="BR94" s="1121"/>
    </row>
    <row r="95" spans="1:70" ht="66.75" customHeight="1">
      <c r="A95" s="108"/>
      <c r="B95" s="1102" t="s">
        <v>368</v>
      </c>
      <c r="C95" s="1103"/>
      <c r="D95" s="1103"/>
      <c r="E95" s="1103"/>
      <c r="F95" s="1103"/>
      <c r="G95" s="1103"/>
      <c r="H95" s="1103"/>
      <c r="I95" s="1103"/>
      <c r="J95" s="1103"/>
      <c r="K95" s="1103"/>
      <c r="L95" s="1199" t="s">
        <v>441</v>
      </c>
      <c r="M95" s="1200"/>
      <c r="N95" s="1200"/>
      <c r="O95" s="1201"/>
      <c r="P95" s="1103" t="s">
        <v>440</v>
      </c>
      <c r="Q95" s="1103"/>
      <c r="R95" s="1103"/>
      <c r="S95" s="1103"/>
      <c r="T95" s="1103"/>
      <c r="U95" s="1103"/>
      <c r="V95" s="1103"/>
      <c r="W95" s="1108" t="s">
        <v>369</v>
      </c>
      <c r="X95" s="1109"/>
      <c r="Y95" s="1110"/>
      <c r="Z95" s="1108" t="s">
        <v>385</v>
      </c>
      <c r="AA95" s="1109"/>
      <c r="AB95" s="1109"/>
      <c r="AC95" s="1109"/>
      <c r="AD95" s="1109"/>
      <c r="AE95" s="1109"/>
      <c r="AF95" s="1110"/>
      <c r="AG95" s="1128" t="s">
        <v>166</v>
      </c>
      <c r="AH95" s="1128"/>
      <c r="AI95" s="1126">
        <v>35000</v>
      </c>
      <c r="AJ95" s="1126"/>
      <c r="AK95" s="1126"/>
      <c r="AL95" s="1126"/>
      <c r="AM95" s="1126"/>
      <c r="AN95" s="1126"/>
      <c r="AO95" s="1126">
        <v>35000</v>
      </c>
      <c r="AP95" s="1126"/>
      <c r="AQ95" s="1126"/>
      <c r="AR95" s="1126"/>
      <c r="AS95" s="1126"/>
      <c r="AT95" s="1126"/>
      <c r="AU95" s="1126">
        <v>35000</v>
      </c>
      <c r="AV95" s="1126"/>
      <c r="AW95" s="1126"/>
      <c r="AX95" s="1126"/>
      <c r="AY95" s="1126"/>
      <c r="AZ95" s="1139"/>
      <c r="BA95" s="990"/>
      <c r="BB95" s="990"/>
      <c r="BC95" s="990"/>
      <c r="BD95" s="990"/>
      <c r="BE95" s="990"/>
      <c r="BF95" s="991"/>
      <c r="BG95" s="989"/>
      <c r="BH95" s="990"/>
      <c r="BI95" s="990"/>
      <c r="BJ95" s="990"/>
      <c r="BK95" s="990"/>
      <c r="BL95" s="991"/>
      <c r="BM95" s="989"/>
      <c r="BN95" s="990"/>
      <c r="BO95" s="990"/>
      <c r="BP95" s="990"/>
      <c r="BQ95" s="990"/>
      <c r="BR95" s="1202"/>
    </row>
    <row r="96" spans="1:70" ht="18" customHeight="1" thickBot="1">
      <c r="A96" s="108"/>
      <c r="B96" s="1087"/>
      <c r="C96" s="1088"/>
      <c r="D96" s="1088"/>
      <c r="E96" s="1088"/>
      <c r="F96" s="1088"/>
      <c r="G96" s="1088"/>
      <c r="H96" s="1088"/>
      <c r="I96" s="1088"/>
      <c r="J96" s="1088"/>
      <c r="K96" s="1088"/>
      <c r="L96" s="1089"/>
      <c r="M96" s="1089"/>
      <c r="N96" s="1089"/>
      <c r="O96" s="1089"/>
      <c r="P96" s="1088" t="s">
        <v>442</v>
      </c>
      <c r="Q96" s="1088"/>
      <c r="R96" s="1088"/>
      <c r="S96" s="1088"/>
      <c r="T96" s="1088"/>
      <c r="U96" s="1088"/>
      <c r="V96" s="1088"/>
      <c r="W96" s="1096"/>
      <c r="X96" s="1094"/>
      <c r="Y96" s="1095"/>
      <c r="Z96" s="1096"/>
      <c r="AA96" s="1094"/>
      <c r="AB96" s="1094"/>
      <c r="AC96" s="1094"/>
      <c r="AD96" s="1094"/>
      <c r="AE96" s="1094"/>
      <c r="AF96" s="1095"/>
      <c r="AG96" s="1129" t="s">
        <v>167</v>
      </c>
      <c r="AH96" s="1129"/>
      <c r="AI96" s="1127">
        <v>150000</v>
      </c>
      <c r="AJ96" s="1127"/>
      <c r="AK96" s="1127"/>
      <c r="AL96" s="1127"/>
      <c r="AM96" s="1127"/>
      <c r="AN96" s="1127"/>
      <c r="AO96" s="1127">
        <v>150000</v>
      </c>
      <c r="AP96" s="1127"/>
      <c r="AQ96" s="1127"/>
      <c r="AR96" s="1127"/>
      <c r="AS96" s="1127"/>
      <c r="AT96" s="1127"/>
      <c r="AU96" s="1127">
        <v>150000</v>
      </c>
      <c r="AV96" s="1127"/>
      <c r="AW96" s="1127"/>
      <c r="AX96" s="1127"/>
      <c r="AY96" s="1127"/>
      <c r="AZ96" s="1127"/>
      <c r="BA96" s="1054"/>
      <c r="BB96" s="1054"/>
      <c r="BC96" s="1054"/>
      <c r="BD96" s="1054"/>
      <c r="BE96" s="1054"/>
      <c r="BF96" s="1055"/>
      <c r="BG96" s="1053"/>
      <c r="BH96" s="1054"/>
      <c r="BI96" s="1054"/>
      <c r="BJ96" s="1054"/>
      <c r="BK96" s="1054"/>
      <c r="BL96" s="1055"/>
      <c r="BM96" s="1053"/>
      <c r="BN96" s="1054"/>
      <c r="BO96" s="1054"/>
      <c r="BP96" s="1054"/>
      <c r="BQ96" s="1054"/>
      <c r="BR96" s="1056"/>
    </row>
    <row r="97" spans="1:70" ht="18" customHeight="1" thickBot="1">
      <c r="A97" s="108"/>
      <c r="B97" s="1104"/>
      <c r="C97" s="1105"/>
      <c r="D97" s="1105"/>
      <c r="E97" s="1105"/>
      <c r="F97" s="1105"/>
      <c r="G97" s="1105"/>
      <c r="H97" s="1105"/>
      <c r="I97" s="1105"/>
      <c r="J97" s="1105"/>
      <c r="K97" s="1105"/>
      <c r="L97" s="1203"/>
      <c r="M97" s="1204"/>
      <c r="N97" s="1204"/>
      <c r="O97" s="1116"/>
      <c r="P97" s="1123"/>
      <c r="Q97" s="1124"/>
      <c r="R97" s="1124"/>
      <c r="S97" s="1124"/>
      <c r="T97" s="1124"/>
      <c r="U97" s="1124"/>
      <c r="V97" s="1125"/>
      <c r="W97" s="1097" t="s">
        <v>216</v>
      </c>
      <c r="X97" s="1098"/>
      <c r="Y97" s="1098"/>
      <c r="Z97" s="1098"/>
      <c r="AA97" s="1098"/>
      <c r="AB97" s="1098"/>
      <c r="AC97" s="1098"/>
      <c r="AD97" s="1098"/>
      <c r="AE97" s="1098"/>
      <c r="AF97" s="1099"/>
      <c r="AG97" s="1100" t="s">
        <v>217</v>
      </c>
      <c r="AH97" s="1101"/>
      <c r="AI97" s="1111">
        <f>SUM(AI95:AN96)</f>
        <v>185000</v>
      </c>
      <c r="AJ97" s="1112"/>
      <c r="AK97" s="1112"/>
      <c r="AL97" s="1112"/>
      <c r="AM97" s="1112"/>
      <c r="AN97" s="1113"/>
      <c r="AO97" s="1111">
        <f>SUM(AO95:AT96)</f>
        <v>185000</v>
      </c>
      <c r="AP97" s="1112"/>
      <c r="AQ97" s="1112"/>
      <c r="AR97" s="1112"/>
      <c r="AS97" s="1112"/>
      <c r="AT97" s="1113"/>
      <c r="AU97" s="1111">
        <f>SUM(AU95:AZ96)</f>
        <v>185000</v>
      </c>
      <c r="AV97" s="1112"/>
      <c r="AW97" s="1112"/>
      <c r="AX97" s="1112"/>
      <c r="AY97" s="1112"/>
      <c r="AZ97" s="1121"/>
      <c r="BA97" s="1112">
        <f>BA95</f>
        <v>0</v>
      </c>
      <c r="BB97" s="1112"/>
      <c r="BC97" s="1112"/>
      <c r="BD97" s="1112"/>
      <c r="BE97" s="1112"/>
      <c r="BF97" s="1113"/>
      <c r="BG97" s="1111">
        <f>BG95</f>
        <v>0</v>
      </c>
      <c r="BH97" s="1112"/>
      <c r="BI97" s="1112"/>
      <c r="BJ97" s="1112"/>
      <c r="BK97" s="1112"/>
      <c r="BL97" s="1113"/>
      <c r="BM97" s="1111">
        <f>BM95</f>
        <v>0</v>
      </c>
      <c r="BN97" s="1112"/>
      <c r="BO97" s="1112"/>
      <c r="BP97" s="1112"/>
      <c r="BQ97" s="1112"/>
      <c r="BR97" s="1121"/>
    </row>
    <row r="98" spans="1:70" ht="18" customHeight="1" thickBot="1">
      <c r="A98" s="108"/>
      <c r="B98" s="222"/>
      <c r="C98" s="223"/>
      <c r="D98" s="223"/>
      <c r="E98" s="223"/>
      <c r="F98" s="223"/>
      <c r="G98" s="223"/>
      <c r="H98" s="223"/>
      <c r="I98" s="223"/>
      <c r="J98" s="223"/>
      <c r="K98" s="223"/>
      <c r="L98" s="224"/>
      <c r="M98" s="224"/>
      <c r="N98" s="224"/>
      <c r="O98" s="224"/>
      <c r="P98" s="223"/>
      <c r="Q98" s="223"/>
      <c r="R98" s="223"/>
      <c r="S98" s="223"/>
      <c r="T98" s="223"/>
      <c r="U98" s="223"/>
      <c r="V98" s="223"/>
      <c r="W98" s="225"/>
      <c r="X98" s="226"/>
      <c r="Y98" s="226"/>
      <c r="Z98" s="226"/>
      <c r="AA98" s="226"/>
      <c r="AB98" s="226"/>
      <c r="AC98" s="226"/>
      <c r="AD98" s="226"/>
      <c r="AE98" s="226"/>
      <c r="AF98" s="226"/>
      <c r="AG98" s="1077"/>
      <c r="AH98" s="1078"/>
      <c r="AI98" s="1079">
        <f>AI56+AI59+AI62+AI65+AI68+AI71+AI73+AI75+AI78+AI81+AI86+AI89+AI92+AI94+AI97</f>
        <v>788700</v>
      </c>
      <c r="AJ98" s="1080"/>
      <c r="AK98" s="1080"/>
      <c r="AL98" s="1080"/>
      <c r="AM98" s="1080"/>
      <c r="AN98" s="1081"/>
      <c r="AO98" s="1079">
        <f t="shared" ref="AO98" si="24">AO56+AO59+AO62+AO65+AO68+AO71+AO73+AO75+AO78+AO81+AO86+AO89+AO92+AO94+AO97</f>
        <v>788700</v>
      </c>
      <c r="AP98" s="1080"/>
      <c r="AQ98" s="1080"/>
      <c r="AR98" s="1080"/>
      <c r="AS98" s="1080"/>
      <c r="AT98" s="1081"/>
      <c r="AU98" s="1079">
        <f t="shared" ref="AU98" si="25">AU56+AU59+AU62+AU65+AU68+AU71+AU73+AU75+AU78+AU81+AU86+AU89+AU92+AU94+AU97</f>
        <v>788700</v>
      </c>
      <c r="AV98" s="1080"/>
      <c r="AW98" s="1080"/>
      <c r="AX98" s="1080"/>
      <c r="AY98" s="1080"/>
      <c r="AZ98" s="1120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</row>
    <row r="99" spans="1:70" ht="10.5" customHeight="1">
      <c r="A99" s="108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7"/>
      <c r="M99" s="187"/>
      <c r="N99" s="187"/>
      <c r="O99" s="187"/>
      <c r="P99" s="182"/>
      <c r="Q99" s="182"/>
      <c r="R99" s="182"/>
      <c r="S99" s="182"/>
      <c r="T99" s="182"/>
      <c r="U99" s="182"/>
      <c r="V99" s="182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82"/>
      <c r="AH99" s="182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03"/>
    </row>
    <row r="100" spans="1:70" hidden="1">
      <c r="A100" s="108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7"/>
      <c r="M100" s="187"/>
      <c r="N100" s="187"/>
      <c r="O100" s="187"/>
      <c r="P100" s="182"/>
      <c r="Q100" s="182"/>
      <c r="R100" s="182"/>
      <c r="S100" s="182"/>
      <c r="T100" s="182"/>
      <c r="U100" s="182"/>
      <c r="V100" s="182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82"/>
      <c r="AH100" s="182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03"/>
    </row>
    <row r="101" spans="1:70">
      <c r="A101" s="153" t="s">
        <v>132</v>
      </c>
      <c r="B101" s="149"/>
      <c r="C101" s="149"/>
      <c r="D101" s="149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</row>
    <row r="102" spans="1:70" ht="15" customHeight="1">
      <c r="A102" s="103"/>
      <c r="B102" s="933" t="s">
        <v>107</v>
      </c>
      <c r="C102" s="934"/>
      <c r="D102" s="934"/>
      <c r="E102" s="951" t="s">
        <v>176</v>
      </c>
      <c r="F102" s="952"/>
      <c r="G102" s="952"/>
      <c r="H102" s="952"/>
      <c r="I102" s="952"/>
      <c r="J102" s="952"/>
      <c r="K102" s="952"/>
      <c r="L102" s="952"/>
      <c r="M102" s="952"/>
      <c r="N102" s="952"/>
      <c r="O102" s="952"/>
      <c r="P102" s="952"/>
      <c r="Q102" s="952"/>
      <c r="R102" s="952"/>
      <c r="S102" s="952"/>
      <c r="T102" s="952"/>
      <c r="U102" s="952"/>
      <c r="V102" s="952"/>
      <c r="W102" s="952"/>
      <c r="X102" s="952"/>
      <c r="Y102" s="952"/>
      <c r="Z102" s="952"/>
      <c r="AA102" s="952"/>
      <c r="AB102" s="952"/>
      <c r="AC102" s="952"/>
      <c r="AD102" s="952"/>
      <c r="AE102" s="952"/>
      <c r="AF102" s="952"/>
      <c r="AG102" s="952"/>
      <c r="AH102" s="952"/>
      <c r="AI102" s="952"/>
      <c r="AJ102" s="952"/>
      <c r="AK102" s="952"/>
      <c r="AL102" s="952"/>
      <c r="AM102" s="952"/>
      <c r="AN102" s="952"/>
      <c r="AO102" s="952"/>
      <c r="AP102" s="952"/>
      <c r="AQ102" s="952"/>
      <c r="AR102" s="952"/>
      <c r="AS102" s="952"/>
      <c r="AT102" s="952"/>
      <c r="AU102" s="952"/>
      <c r="AV102" s="952"/>
      <c r="AW102" s="952"/>
      <c r="AX102" s="952"/>
      <c r="AY102" s="952"/>
      <c r="AZ102" s="953"/>
      <c r="BA102" s="108"/>
    </row>
    <row r="103" spans="1:70">
      <c r="A103" s="103"/>
      <c r="B103" s="989"/>
      <c r="C103" s="990"/>
      <c r="D103" s="990"/>
      <c r="E103" s="1089" t="s">
        <v>218</v>
      </c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1089"/>
      <c r="W103" s="1089"/>
      <c r="X103" s="1089"/>
      <c r="Y103" s="1089"/>
      <c r="Z103" s="1089"/>
      <c r="AA103" s="1089"/>
      <c r="AB103" s="1089"/>
      <c r="AC103" s="1089"/>
      <c r="AD103" s="1089"/>
      <c r="AE103" s="1089"/>
      <c r="AF103" s="1089"/>
      <c r="AG103" s="1089"/>
      <c r="AH103" s="1089"/>
      <c r="AI103" s="1089"/>
      <c r="AJ103" s="1089"/>
      <c r="AK103" s="1089"/>
      <c r="AL103" s="1089"/>
      <c r="AM103" s="1089"/>
      <c r="AN103" s="1089"/>
      <c r="AO103" s="1089"/>
      <c r="AP103" s="1089"/>
      <c r="AQ103" s="1089"/>
      <c r="AR103" s="1089"/>
      <c r="AS103" s="1089"/>
      <c r="AT103" s="1089"/>
      <c r="AU103" s="1089"/>
      <c r="AV103" s="1089"/>
      <c r="AW103" s="1089"/>
      <c r="AX103" s="1089"/>
      <c r="AY103" s="1089"/>
      <c r="AZ103" s="1089"/>
      <c r="BA103" s="138"/>
    </row>
    <row r="104" spans="1:70" s="164" customFormat="1" ht="47.25" customHeight="1">
      <c r="A104" s="184"/>
      <c r="B104" s="989"/>
      <c r="C104" s="990"/>
      <c r="D104" s="990"/>
      <c r="E104" s="1044" t="s">
        <v>235</v>
      </c>
      <c r="F104" s="1044"/>
      <c r="G104" s="1044"/>
      <c r="H104" s="1044"/>
      <c r="I104" s="1044"/>
      <c r="J104" s="1044"/>
      <c r="K104" s="1044"/>
      <c r="L104" s="1044"/>
      <c r="M104" s="1044"/>
      <c r="N104" s="1044"/>
      <c r="O104" s="1044"/>
      <c r="P104" s="1044"/>
      <c r="Q104" s="1044"/>
      <c r="R104" s="1044"/>
      <c r="S104" s="1044"/>
      <c r="T104" s="1044"/>
      <c r="U104" s="1044"/>
      <c r="V104" s="1044"/>
      <c r="W104" s="1044" t="s">
        <v>406</v>
      </c>
      <c r="X104" s="1044"/>
      <c r="Y104" s="1044"/>
      <c r="Z104" s="1044"/>
      <c r="AA104" s="1044"/>
      <c r="AB104" s="1044"/>
      <c r="AC104" s="1044"/>
      <c r="AD104" s="1044"/>
      <c r="AE104" s="1044"/>
      <c r="AF104" s="1044"/>
      <c r="AG104" s="1044"/>
      <c r="AH104" s="1044"/>
      <c r="AI104" s="1044"/>
      <c r="AJ104" s="1044"/>
      <c r="AK104" s="1044"/>
      <c r="AL104" s="1044"/>
      <c r="AM104" s="1044"/>
      <c r="AN104" s="1044"/>
      <c r="AO104" s="942" t="s">
        <v>236</v>
      </c>
      <c r="AP104" s="943"/>
      <c r="AQ104" s="943"/>
      <c r="AR104" s="943"/>
      <c r="AS104" s="943"/>
      <c r="AT104" s="943"/>
      <c r="AU104" s="943"/>
      <c r="AV104" s="943"/>
      <c r="AW104" s="943"/>
      <c r="AX104" s="943"/>
      <c r="AY104" s="943"/>
      <c r="AZ104" s="944"/>
      <c r="BA104" s="185"/>
    </row>
    <row r="105" spans="1:70" ht="36" customHeight="1">
      <c r="A105" s="103"/>
      <c r="B105" s="989"/>
      <c r="C105" s="990"/>
      <c r="D105" s="990"/>
      <c r="E105" s="1044" t="s">
        <v>237</v>
      </c>
      <c r="F105" s="1044"/>
      <c r="G105" s="1044"/>
      <c r="H105" s="1044"/>
      <c r="I105" s="1044"/>
      <c r="J105" s="1044"/>
      <c r="K105" s="1044"/>
      <c r="L105" s="1044"/>
      <c r="M105" s="1044"/>
      <c r="N105" s="1044" t="s">
        <v>76</v>
      </c>
      <c r="O105" s="1044"/>
      <c r="P105" s="1044"/>
      <c r="Q105" s="1044"/>
      <c r="R105" s="1044"/>
      <c r="S105" s="1044"/>
      <c r="T105" s="1044"/>
      <c r="U105" s="1044"/>
      <c r="V105" s="1044"/>
      <c r="W105" s="1044" t="s">
        <v>237</v>
      </c>
      <c r="X105" s="1044"/>
      <c r="Y105" s="1044"/>
      <c r="Z105" s="1044"/>
      <c r="AA105" s="1044"/>
      <c r="AB105" s="1044"/>
      <c r="AC105" s="1044"/>
      <c r="AD105" s="1044"/>
      <c r="AE105" s="1044"/>
      <c r="AF105" s="1044" t="s">
        <v>76</v>
      </c>
      <c r="AG105" s="1044"/>
      <c r="AH105" s="1044"/>
      <c r="AI105" s="1044"/>
      <c r="AJ105" s="1044"/>
      <c r="AK105" s="1044"/>
      <c r="AL105" s="1044"/>
      <c r="AM105" s="1044"/>
      <c r="AN105" s="1044"/>
      <c r="AO105" s="943" t="s">
        <v>238</v>
      </c>
      <c r="AP105" s="943"/>
      <c r="AQ105" s="943"/>
      <c r="AR105" s="943"/>
      <c r="AS105" s="943"/>
      <c r="AT105" s="943"/>
      <c r="AU105" s="943"/>
      <c r="AV105" s="943"/>
      <c r="AW105" s="943"/>
      <c r="AX105" s="943"/>
      <c r="AY105" s="943"/>
      <c r="AZ105" s="944"/>
      <c r="BA105" s="138"/>
    </row>
    <row r="106" spans="1:70" ht="60" customHeight="1">
      <c r="A106" s="103"/>
      <c r="B106" s="992"/>
      <c r="C106" s="949"/>
      <c r="D106" s="949"/>
      <c r="E106" s="1164" t="s">
        <v>254</v>
      </c>
      <c r="F106" s="1165"/>
      <c r="G106" s="1166"/>
      <c r="H106" s="1164" t="s">
        <v>255</v>
      </c>
      <c r="I106" s="1165"/>
      <c r="J106" s="1166"/>
      <c r="K106" s="1164" t="s">
        <v>256</v>
      </c>
      <c r="L106" s="1165"/>
      <c r="M106" s="1166"/>
      <c r="N106" s="1164" t="s">
        <v>254</v>
      </c>
      <c r="O106" s="1165"/>
      <c r="P106" s="1166"/>
      <c r="Q106" s="1164" t="s">
        <v>255</v>
      </c>
      <c r="R106" s="1165"/>
      <c r="S106" s="1166"/>
      <c r="T106" s="1164" t="s">
        <v>256</v>
      </c>
      <c r="U106" s="1165"/>
      <c r="V106" s="1166"/>
      <c r="W106" s="1164" t="s">
        <v>254</v>
      </c>
      <c r="X106" s="1165"/>
      <c r="Y106" s="1166"/>
      <c r="Z106" s="1164" t="s">
        <v>255</v>
      </c>
      <c r="AA106" s="1165"/>
      <c r="AB106" s="1166"/>
      <c r="AC106" s="1164" t="s">
        <v>256</v>
      </c>
      <c r="AD106" s="1165"/>
      <c r="AE106" s="1166"/>
      <c r="AF106" s="1164" t="s">
        <v>265</v>
      </c>
      <c r="AG106" s="1165"/>
      <c r="AH106" s="1166"/>
      <c r="AI106" s="1164" t="s">
        <v>255</v>
      </c>
      <c r="AJ106" s="1165"/>
      <c r="AK106" s="1166"/>
      <c r="AL106" s="1164" t="s">
        <v>256</v>
      </c>
      <c r="AM106" s="1165"/>
      <c r="AN106" s="1166"/>
      <c r="AO106" s="1175" t="s">
        <v>254</v>
      </c>
      <c r="AP106" s="1175"/>
      <c r="AQ106" s="1175"/>
      <c r="AR106" s="1175"/>
      <c r="AS106" s="1175" t="s">
        <v>255</v>
      </c>
      <c r="AT106" s="1175"/>
      <c r="AU106" s="1175"/>
      <c r="AV106" s="1175"/>
      <c r="AW106" s="1175" t="s">
        <v>256</v>
      </c>
      <c r="AX106" s="1175"/>
      <c r="AY106" s="1175"/>
      <c r="AZ106" s="1175"/>
      <c r="BA106" s="138"/>
    </row>
    <row r="107" spans="1:70">
      <c r="A107" s="103"/>
      <c r="B107" s="975" t="s">
        <v>65</v>
      </c>
      <c r="C107" s="976"/>
      <c r="D107" s="977"/>
      <c r="E107" s="1127">
        <v>10</v>
      </c>
      <c r="F107" s="1127"/>
      <c r="G107" s="1127"/>
      <c r="H107" s="1127">
        <v>11</v>
      </c>
      <c r="I107" s="1127"/>
      <c r="J107" s="1127"/>
      <c r="K107" s="1127">
        <v>12</v>
      </c>
      <c r="L107" s="1127"/>
      <c r="M107" s="1127"/>
      <c r="N107" s="1127">
        <v>13</v>
      </c>
      <c r="O107" s="1127"/>
      <c r="P107" s="1127"/>
      <c r="Q107" s="1127">
        <v>14</v>
      </c>
      <c r="R107" s="1127"/>
      <c r="S107" s="1127"/>
      <c r="T107" s="1127">
        <v>15</v>
      </c>
      <c r="U107" s="1127"/>
      <c r="V107" s="1127"/>
      <c r="W107" s="1127">
        <v>16</v>
      </c>
      <c r="X107" s="1127"/>
      <c r="Y107" s="1127"/>
      <c r="Z107" s="1127">
        <v>17</v>
      </c>
      <c r="AA107" s="1127"/>
      <c r="AB107" s="1127"/>
      <c r="AC107" s="1127">
        <v>18</v>
      </c>
      <c r="AD107" s="1127"/>
      <c r="AE107" s="1127"/>
      <c r="AF107" s="1127">
        <v>19</v>
      </c>
      <c r="AG107" s="1127"/>
      <c r="AH107" s="1127"/>
      <c r="AI107" s="1127">
        <v>20</v>
      </c>
      <c r="AJ107" s="1127"/>
      <c r="AK107" s="1127"/>
      <c r="AL107" s="1127">
        <v>21</v>
      </c>
      <c r="AM107" s="1127"/>
      <c r="AN107" s="1127"/>
      <c r="AO107" s="1129" t="s">
        <v>220</v>
      </c>
      <c r="AP107" s="1129"/>
      <c r="AQ107" s="1129"/>
      <c r="AR107" s="1129"/>
      <c r="AS107" s="1127">
        <v>23</v>
      </c>
      <c r="AT107" s="1127"/>
      <c r="AU107" s="1127"/>
      <c r="AV107" s="1127"/>
      <c r="AW107" s="1127">
        <v>24</v>
      </c>
      <c r="AX107" s="1127"/>
      <c r="AY107" s="1127"/>
      <c r="AZ107" s="1127"/>
      <c r="BA107" s="141"/>
    </row>
    <row r="108" spans="1:70">
      <c r="A108" s="153"/>
      <c r="B108" s="1082" t="s">
        <v>127</v>
      </c>
      <c r="C108" s="1082"/>
      <c r="D108" s="1082"/>
      <c r="E108" s="948">
        <f>AI54</f>
        <v>25400</v>
      </c>
      <c r="F108" s="948"/>
      <c r="G108" s="948"/>
      <c r="H108" s="948">
        <v>25400</v>
      </c>
      <c r="I108" s="948"/>
      <c r="J108" s="948"/>
      <c r="K108" s="948">
        <f t="shared" ref="K108:K109" si="26">AO54</f>
        <v>25400</v>
      </c>
      <c r="L108" s="948"/>
      <c r="M108" s="948"/>
      <c r="N108" s="948">
        <v>0</v>
      </c>
      <c r="O108" s="948"/>
      <c r="P108" s="948"/>
      <c r="Q108" s="948">
        <v>0</v>
      </c>
      <c r="R108" s="948"/>
      <c r="S108" s="948"/>
      <c r="T108" s="948">
        <v>0</v>
      </c>
      <c r="U108" s="948"/>
      <c r="V108" s="948"/>
      <c r="W108" s="948">
        <v>0</v>
      </c>
      <c r="X108" s="948"/>
      <c r="Y108" s="948"/>
      <c r="Z108" s="948">
        <v>0</v>
      </c>
      <c r="AA108" s="948"/>
      <c r="AB108" s="948"/>
      <c r="AC108" s="948">
        <v>0</v>
      </c>
      <c r="AD108" s="948"/>
      <c r="AE108" s="948"/>
      <c r="AF108" s="948">
        <v>0</v>
      </c>
      <c r="AG108" s="948"/>
      <c r="AH108" s="948"/>
      <c r="AI108" s="948">
        <v>0</v>
      </c>
      <c r="AJ108" s="948"/>
      <c r="AK108" s="948"/>
      <c r="AL108" s="948">
        <v>0</v>
      </c>
      <c r="AM108" s="948"/>
      <c r="AN108" s="948"/>
      <c r="AO108" s="1082" t="s">
        <v>383</v>
      </c>
      <c r="AP108" s="1082"/>
      <c r="AQ108" s="1082"/>
      <c r="AR108" s="1082"/>
      <c r="AS108" s="948">
        <v>0</v>
      </c>
      <c r="AT108" s="948"/>
      <c r="AU108" s="948"/>
      <c r="AV108" s="948"/>
      <c r="AW108" s="948">
        <v>0</v>
      </c>
      <c r="AX108" s="948"/>
      <c r="AY108" s="948"/>
      <c r="AZ108" s="948"/>
      <c r="BA108" s="138"/>
    </row>
    <row r="109" spans="1:70">
      <c r="A109" s="153"/>
      <c r="B109" s="1082" t="s">
        <v>128</v>
      </c>
      <c r="C109" s="1082"/>
      <c r="D109" s="1082"/>
      <c r="E109" s="948">
        <f>AI55</f>
        <v>7200</v>
      </c>
      <c r="F109" s="948"/>
      <c r="G109" s="948"/>
      <c r="H109" s="948">
        <v>7200</v>
      </c>
      <c r="I109" s="948"/>
      <c r="J109" s="948"/>
      <c r="K109" s="948">
        <f t="shared" si="26"/>
        <v>7200</v>
      </c>
      <c r="L109" s="948"/>
      <c r="M109" s="948"/>
      <c r="N109" s="948">
        <v>0</v>
      </c>
      <c r="O109" s="948"/>
      <c r="P109" s="948"/>
      <c r="Q109" s="948">
        <v>0</v>
      </c>
      <c r="R109" s="948"/>
      <c r="S109" s="948"/>
      <c r="T109" s="948">
        <v>0</v>
      </c>
      <c r="U109" s="948"/>
      <c r="V109" s="948"/>
      <c r="W109" s="948">
        <v>0</v>
      </c>
      <c r="X109" s="948"/>
      <c r="Y109" s="948"/>
      <c r="Z109" s="948">
        <v>0</v>
      </c>
      <c r="AA109" s="948"/>
      <c r="AB109" s="948"/>
      <c r="AC109" s="948">
        <v>0</v>
      </c>
      <c r="AD109" s="948"/>
      <c r="AE109" s="948"/>
      <c r="AF109" s="948">
        <v>0</v>
      </c>
      <c r="AG109" s="948"/>
      <c r="AH109" s="948"/>
      <c r="AI109" s="948">
        <v>0</v>
      </c>
      <c r="AJ109" s="948"/>
      <c r="AK109" s="948"/>
      <c r="AL109" s="948">
        <v>0</v>
      </c>
      <c r="AM109" s="948"/>
      <c r="AN109" s="948"/>
      <c r="AO109" s="1082" t="s">
        <v>383</v>
      </c>
      <c r="AP109" s="1082"/>
      <c r="AQ109" s="1082"/>
      <c r="AR109" s="1082"/>
      <c r="AS109" s="948">
        <v>0</v>
      </c>
      <c r="AT109" s="948"/>
      <c r="AU109" s="948"/>
      <c r="AV109" s="948"/>
      <c r="AW109" s="948">
        <v>0</v>
      </c>
      <c r="AX109" s="948"/>
      <c r="AY109" s="948"/>
      <c r="AZ109" s="948"/>
      <c r="BA109" s="138"/>
    </row>
    <row r="110" spans="1:70">
      <c r="A110" s="153"/>
      <c r="B110" s="1082" t="s">
        <v>130</v>
      </c>
      <c r="C110" s="1082"/>
      <c r="D110" s="1082"/>
      <c r="E110" s="948">
        <f>AI57</f>
        <v>375000</v>
      </c>
      <c r="F110" s="948"/>
      <c r="G110" s="948"/>
      <c r="H110" s="948">
        <f>AO57</f>
        <v>375000</v>
      </c>
      <c r="I110" s="948"/>
      <c r="J110" s="948"/>
      <c r="K110" s="948">
        <f>AU59</f>
        <v>375000</v>
      </c>
      <c r="L110" s="948"/>
      <c r="M110" s="948"/>
      <c r="N110" s="948">
        <v>0</v>
      </c>
      <c r="O110" s="948"/>
      <c r="P110" s="948"/>
      <c r="Q110" s="948">
        <v>0</v>
      </c>
      <c r="R110" s="948"/>
      <c r="S110" s="948"/>
      <c r="T110" s="948">
        <v>0</v>
      </c>
      <c r="U110" s="948"/>
      <c r="V110" s="948"/>
      <c r="W110" s="948">
        <v>0</v>
      </c>
      <c r="X110" s="948"/>
      <c r="Y110" s="948"/>
      <c r="Z110" s="948">
        <v>0</v>
      </c>
      <c r="AA110" s="948"/>
      <c r="AB110" s="948"/>
      <c r="AC110" s="948">
        <v>0</v>
      </c>
      <c r="AD110" s="948"/>
      <c r="AE110" s="948"/>
      <c r="AF110" s="948">
        <v>0</v>
      </c>
      <c r="AG110" s="948"/>
      <c r="AH110" s="948"/>
      <c r="AI110" s="948">
        <v>0</v>
      </c>
      <c r="AJ110" s="948"/>
      <c r="AK110" s="948"/>
      <c r="AL110" s="948">
        <v>0</v>
      </c>
      <c r="AM110" s="948"/>
      <c r="AN110" s="948"/>
      <c r="AO110" s="1082" t="s">
        <v>383</v>
      </c>
      <c r="AP110" s="1082"/>
      <c r="AQ110" s="1082"/>
      <c r="AR110" s="1082"/>
      <c r="AS110" s="948">
        <v>0</v>
      </c>
      <c r="AT110" s="948"/>
      <c r="AU110" s="948"/>
      <c r="AV110" s="948"/>
      <c r="AW110" s="948">
        <v>0</v>
      </c>
      <c r="AX110" s="948"/>
      <c r="AY110" s="948"/>
      <c r="AZ110" s="948"/>
      <c r="BA110" s="138"/>
    </row>
    <row r="111" spans="1:70" ht="15" customHeight="1">
      <c r="A111" s="153"/>
      <c r="B111" s="1082" t="s">
        <v>131</v>
      </c>
      <c r="C111" s="1082"/>
      <c r="D111" s="1082"/>
      <c r="E111" s="948">
        <f>AI60</f>
        <v>9000</v>
      </c>
      <c r="F111" s="948"/>
      <c r="G111" s="948"/>
      <c r="H111" s="948">
        <f>E111</f>
        <v>9000</v>
      </c>
      <c r="I111" s="948"/>
      <c r="J111" s="948"/>
      <c r="K111" s="948">
        <f t="shared" ref="K111" si="27">AO60</f>
        <v>9000</v>
      </c>
      <c r="L111" s="948"/>
      <c r="M111" s="948"/>
      <c r="N111" s="948">
        <v>0</v>
      </c>
      <c r="O111" s="948"/>
      <c r="P111" s="948"/>
      <c r="Q111" s="948">
        <v>0</v>
      </c>
      <c r="R111" s="948"/>
      <c r="S111" s="948"/>
      <c r="T111" s="948">
        <v>0</v>
      </c>
      <c r="U111" s="948"/>
      <c r="V111" s="948"/>
      <c r="W111" s="948">
        <v>0</v>
      </c>
      <c r="X111" s="948"/>
      <c r="Y111" s="948"/>
      <c r="Z111" s="948">
        <v>0</v>
      </c>
      <c r="AA111" s="948"/>
      <c r="AB111" s="948"/>
      <c r="AC111" s="948">
        <v>0</v>
      </c>
      <c r="AD111" s="948"/>
      <c r="AE111" s="948"/>
      <c r="AF111" s="948">
        <v>0</v>
      </c>
      <c r="AG111" s="948"/>
      <c r="AH111" s="948"/>
      <c r="AI111" s="948">
        <v>0</v>
      </c>
      <c r="AJ111" s="948"/>
      <c r="AK111" s="948"/>
      <c r="AL111" s="948">
        <v>0</v>
      </c>
      <c r="AM111" s="948"/>
      <c r="AN111" s="948"/>
      <c r="AO111" s="1082" t="s">
        <v>383</v>
      </c>
      <c r="AP111" s="1082"/>
      <c r="AQ111" s="1082"/>
      <c r="AR111" s="1082"/>
      <c r="AS111" s="948">
        <v>0</v>
      </c>
      <c r="AT111" s="948"/>
      <c r="AU111" s="948"/>
      <c r="AV111" s="948"/>
      <c r="AW111" s="948">
        <v>0</v>
      </c>
      <c r="AX111" s="948"/>
      <c r="AY111" s="948"/>
      <c r="AZ111" s="948"/>
      <c r="BA111" s="138"/>
    </row>
    <row r="112" spans="1:70" ht="15" customHeight="1">
      <c r="A112" s="153"/>
      <c r="B112" s="1082" t="s">
        <v>429</v>
      </c>
      <c r="C112" s="1082"/>
      <c r="D112" s="1082"/>
      <c r="E112" s="948">
        <f>AI65</f>
        <v>21500</v>
      </c>
      <c r="F112" s="948"/>
      <c r="G112" s="948"/>
      <c r="H112" s="948">
        <f t="shared" ref="H112:H117" si="28">E112</f>
        <v>21500</v>
      </c>
      <c r="I112" s="948"/>
      <c r="J112" s="948"/>
      <c r="K112" s="948">
        <f t="shared" ref="K112" si="29">AO65</f>
        <v>21500</v>
      </c>
      <c r="L112" s="948"/>
      <c r="M112" s="948"/>
      <c r="N112" s="948">
        <v>0</v>
      </c>
      <c r="O112" s="948"/>
      <c r="P112" s="948"/>
      <c r="Q112" s="948">
        <v>0</v>
      </c>
      <c r="R112" s="948"/>
      <c r="S112" s="948"/>
      <c r="T112" s="948">
        <v>0</v>
      </c>
      <c r="U112" s="948"/>
      <c r="V112" s="948"/>
      <c r="W112" s="948">
        <v>0</v>
      </c>
      <c r="X112" s="948"/>
      <c r="Y112" s="948"/>
      <c r="Z112" s="948">
        <v>0</v>
      </c>
      <c r="AA112" s="948"/>
      <c r="AB112" s="948"/>
      <c r="AC112" s="948">
        <v>0</v>
      </c>
      <c r="AD112" s="948"/>
      <c r="AE112" s="948"/>
      <c r="AF112" s="948">
        <v>0</v>
      </c>
      <c r="AG112" s="948"/>
      <c r="AH112" s="948"/>
      <c r="AI112" s="948">
        <v>0</v>
      </c>
      <c r="AJ112" s="948"/>
      <c r="AK112" s="948"/>
      <c r="AL112" s="948">
        <v>0</v>
      </c>
      <c r="AM112" s="948"/>
      <c r="AN112" s="948"/>
      <c r="AO112" s="1082" t="s">
        <v>383</v>
      </c>
      <c r="AP112" s="1082"/>
      <c r="AQ112" s="1082"/>
      <c r="AR112" s="1082"/>
      <c r="AS112" s="948">
        <v>0</v>
      </c>
      <c r="AT112" s="948"/>
      <c r="AU112" s="948"/>
      <c r="AV112" s="948"/>
      <c r="AW112" s="948">
        <v>0</v>
      </c>
      <c r="AX112" s="948"/>
      <c r="AY112" s="948"/>
      <c r="AZ112" s="948"/>
      <c r="BA112" s="138"/>
    </row>
    <row r="113" spans="1:53" ht="15" customHeight="1">
      <c r="A113" s="153"/>
      <c r="B113" s="1082" t="s">
        <v>430</v>
      </c>
      <c r="C113" s="1082"/>
      <c r="D113" s="1082"/>
      <c r="E113" s="948">
        <f>AI68</f>
        <v>7600</v>
      </c>
      <c r="F113" s="948"/>
      <c r="G113" s="948"/>
      <c r="H113" s="948">
        <f t="shared" si="28"/>
        <v>7600</v>
      </c>
      <c r="I113" s="948"/>
      <c r="J113" s="948"/>
      <c r="K113" s="948">
        <f t="shared" ref="K113" si="30">AO68</f>
        <v>7600</v>
      </c>
      <c r="L113" s="948"/>
      <c r="M113" s="948"/>
      <c r="N113" s="948">
        <v>0</v>
      </c>
      <c r="O113" s="948"/>
      <c r="P113" s="948"/>
      <c r="Q113" s="948">
        <v>0</v>
      </c>
      <c r="R113" s="948"/>
      <c r="S113" s="948"/>
      <c r="T113" s="948">
        <v>0</v>
      </c>
      <c r="U113" s="948"/>
      <c r="V113" s="948"/>
      <c r="W113" s="948">
        <v>0</v>
      </c>
      <c r="X113" s="948"/>
      <c r="Y113" s="948"/>
      <c r="Z113" s="948">
        <v>0</v>
      </c>
      <c r="AA113" s="948"/>
      <c r="AB113" s="948"/>
      <c r="AC113" s="948">
        <v>0</v>
      </c>
      <c r="AD113" s="948"/>
      <c r="AE113" s="948"/>
      <c r="AF113" s="948">
        <v>0</v>
      </c>
      <c r="AG113" s="948"/>
      <c r="AH113" s="948"/>
      <c r="AI113" s="948">
        <v>0</v>
      </c>
      <c r="AJ113" s="948"/>
      <c r="AK113" s="948"/>
      <c r="AL113" s="948">
        <v>0</v>
      </c>
      <c r="AM113" s="948"/>
      <c r="AN113" s="948"/>
      <c r="AO113" s="1082" t="s">
        <v>383</v>
      </c>
      <c r="AP113" s="1082"/>
      <c r="AQ113" s="1082"/>
      <c r="AR113" s="1082"/>
      <c r="AS113" s="948">
        <v>0</v>
      </c>
      <c r="AT113" s="948"/>
      <c r="AU113" s="948"/>
      <c r="AV113" s="948"/>
      <c r="AW113" s="948">
        <v>0</v>
      </c>
      <c r="AX113" s="948"/>
      <c r="AY113" s="948"/>
      <c r="AZ113" s="948"/>
      <c r="BA113" s="138"/>
    </row>
    <row r="114" spans="1:53">
      <c r="A114" s="153"/>
      <c r="B114" s="1082" t="s">
        <v>160</v>
      </c>
      <c r="C114" s="1082"/>
      <c r="D114" s="1082"/>
      <c r="E114" s="948">
        <f>AI71</f>
        <v>13000</v>
      </c>
      <c r="F114" s="948"/>
      <c r="G114" s="948"/>
      <c r="H114" s="948">
        <f t="shared" si="28"/>
        <v>13000</v>
      </c>
      <c r="I114" s="948"/>
      <c r="J114" s="948"/>
      <c r="K114" s="948">
        <f>AO71</f>
        <v>13000</v>
      </c>
      <c r="L114" s="948"/>
      <c r="M114" s="948"/>
      <c r="N114" s="948">
        <v>0</v>
      </c>
      <c r="O114" s="948"/>
      <c r="P114" s="948"/>
      <c r="Q114" s="948">
        <v>0</v>
      </c>
      <c r="R114" s="948"/>
      <c r="S114" s="948"/>
      <c r="T114" s="948">
        <v>0</v>
      </c>
      <c r="U114" s="948"/>
      <c r="V114" s="948"/>
      <c r="W114" s="948">
        <v>0</v>
      </c>
      <c r="X114" s="948"/>
      <c r="Y114" s="948"/>
      <c r="Z114" s="948">
        <v>0</v>
      </c>
      <c r="AA114" s="948"/>
      <c r="AB114" s="948"/>
      <c r="AC114" s="948">
        <v>0</v>
      </c>
      <c r="AD114" s="948"/>
      <c r="AE114" s="948"/>
      <c r="AF114" s="948">
        <v>0</v>
      </c>
      <c r="AG114" s="948"/>
      <c r="AH114" s="948"/>
      <c r="AI114" s="948">
        <v>0</v>
      </c>
      <c r="AJ114" s="948"/>
      <c r="AK114" s="948"/>
      <c r="AL114" s="948">
        <v>0</v>
      </c>
      <c r="AM114" s="948"/>
      <c r="AN114" s="948"/>
      <c r="AO114" s="1082" t="s">
        <v>383</v>
      </c>
      <c r="AP114" s="1082"/>
      <c r="AQ114" s="1082"/>
      <c r="AR114" s="1082"/>
      <c r="AS114" s="948">
        <v>0</v>
      </c>
      <c r="AT114" s="948"/>
      <c r="AU114" s="948"/>
      <c r="AV114" s="948"/>
      <c r="AW114" s="948">
        <v>0</v>
      </c>
      <c r="AX114" s="948"/>
      <c r="AY114" s="948"/>
      <c r="AZ114" s="948"/>
      <c r="BA114" s="138"/>
    </row>
    <row r="115" spans="1:53" ht="15" customHeight="1">
      <c r="A115" s="153"/>
      <c r="B115" s="1082" t="s">
        <v>161</v>
      </c>
      <c r="C115" s="1082"/>
      <c r="D115" s="1082"/>
      <c r="E115" s="948">
        <f>AI72</f>
        <v>10000</v>
      </c>
      <c r="F115" s="948"/>
      <c r="G115" s="948"/>
      <c r="H115" s="948">
        <f t="shared" si="28"/>
        <v>10000</v>
      </c>
      <c r="I115" s="948"/>
      <c r="J115" s="948"/>
      <c r="K115" s="948">
        <f>AO72</f>
        <v>10000</v>
      </c>
      <c r="L115" s="948"/>
      <c r="M115" s="948"/>
      <c r="N115" s="948">
        <v>0</v>
      </c>
      <c r="O115" s="948"/>
      <c r="P115" s="948"/>
      <c r="Q115" s="948">
        <v>0</v>
      </c>
      <c r="R115" s="948"/>
      <c r="S115" s="948"/>
      <c r="T115" s="948">
        <v>0</v>
      </c>
      <c r="U115" s="948"/>
      <c r="V115" s="948"/>
      <c r="W115" s="948">
        <v>0</v>
      </c>
      <c r="X115" s="948"/>
      <c r="Y115" s="948"/>
      <c r="Z115" s="948">
        <v>0</v>
      </c>
      <c r="AA115" s="948"/>
      <c r="AB115" s="948"/>
      <c r="AC115" s="948">
        <v>0</v>
      </c>
      <c r="AD115" s="948"/>
      <c r="AE115" s="948"/>
      <c r="AF115" s="948">
        <v>0</v>
      </c>
      <c r="AG115" s="948"/>
      <c r="AH115" s="948"/>
      <c r="AI115" s="948">
        <v>0</v>
      </c>
      <c r="AJ115" s="948"/>
      <c r="AK115" s="948"/>
      <c r="AL115" s="948">
        <v>0</v>
      </c>
      <c r="AM115" s="948"/>
      <c r="AN115" s="948"/>
      <c r="AO115" s="1082" t="s">
        <v>383</v>
      </c>
      <c r="AP115" s="1082"/>
      <c r="AQ115" s="1082"/>
      <c r="AR115" s="1082"/>
      <c r="AS115" s="948">
        <v>0</v>
      </c>
      <c r="AT115" s="948"/>
      <c r="AU115" s="948"/>
      <c r="AV115" s="948"/>
      <c r="AW115" s="948">
        <v>0</v>
      </c>
      <c r="AX115" s="948"/>
      <c r="AY115" s="948"/>
      <c r="AZ115" s="948"/>
      <c r="BA115" s="138"/>
    </row>
    <row r="116" spans="1:53" ht="15" customHeight="1">
      <c r="A116" s="153"/>
      <c r="B116" s="1082" t="s">
        <v>431</v>
      </c>
      <c r="C116" s="1082"/>
      <c r="D116" s="1082"/>
      <c r="E116" s="948">
        <f>AI74</f>
        <v>5000</v>
      </c>
      <c r="F116" s="948"/>
      <c r="G116" s="948"/>
      <c r="H116" s="948">
        <f t="shared" si="28"/>
        <v>5000</v>
      </c>
      <c r="I116" s="948"/>
      <c r="J116" s="948"/>
      <c r="K116" s="948">
        <f>AO74</f>
        <v>5000</v>
      </c>
      <c r="L116" s="948"/>
      <c r="M116" s="948"/>
      <c r="N116" s="948">
        <v>0</v>
      </c>
      <c r="O116" s="948"/>
      <c r="P116" s="948"/>
      <c r="Q116" s="948">
        <v>0</v>
      </c>
      <c r="R116" s="948"/>
      <c r="S116" s="948"/>
      <c r="T116" s="948">
        <v>0</v>
      </c>
      <c r="U116" s="948"/>
      <c r="V116" s="948"/>
      <c r="W116" s="948">
        <v>0</v>
      </c>
      <c r="X116" s="948"/>
      <c r="Y116" s="948"/>
      <c r="Z116" s="948">
        <v>0</v>
      </c>
      <c r="AA116" s="948"/>
      <c r="AB116" s="948"/>
      <c r="AC116" s="948">
        <v>0</v>
      </c>
      <c r="AD116" s="948"/>
      <c r="AE116" s="948"/>
      <c r="AF116" s="948">
        <v>0</v>
      </c>
      <c r="AG116" s="948"/>
      <c r="AH116" s="948"/>
      <c r="AI116" s="948">
        <v>0</v>
      </c>
      <c r="AJ116" s="948"/>
      <c r="AK116" s="948"/>
      <c r="AL116" s="948">
        <v>0</v>
      </c>
      <c r="AM116" s="948"/>
      <c r="AN116" s="948"/>
      <c r="AO116" s="1082" t="s">
        <v>383</v>
      </c>
      <c r="AP116" s="1082"/>
      <c r="AQ116" s="1082"/>
      <c r="AR116" s="1082"/>
      <c r="AS116" s="948">
        <v>0</v>
      </c>
      <c r="AT116" s="948"/>
      <c r="AU116" s="948"/>
      <c r="AV116" s="948"/>
      <c r="AW116" s="948">
        <v>0</v>
      </c>
      <c r="AX116" s="948"/>
      <c r="AY116" s="948"/>
      <c r="AZ116" s="948"/>
      <c r="BA116" s="138"/>
    </row>
    <row r="117" spans="1:53">
      <c r="A117" s="153"/>
      <c r="B117" s="1082" t="s">
        <v>162</v>
      </c>
      <c r="C117" s="1082"/>
      <c r="D117" s="1082"/>
      <c r="E117" s="948">
        <f>AI78</f>
        <v>6000</v>
      </c>
      <c r="F117" s="948"/>
      <c r="G117" s="948"/>
      <c r="H117" s="948">
        <f t="shared" si="28"/>
        <v>6000</v>
      </c>
      <c r="I117" s="948"/>
      <c r="J117" s="948"/>
      <c r="K117" s="948">
        <v>6000</v>
      </c>
      <c r="L117" s="948"/>
      <c r="M117" s="948"/>
      <c r="N117" s="948">
        <v>0</v>
      </c>
      <c r="O117" s="948"/>
      <c r="P117" s="948"/>
      <c r="Q117" s="948">
        <v>0</v>
      </c>
      <c r="R117" s="948"/>
      <c r="S117" s="948"/>
      <c r="T117" s="948">
        <v>0</v>
      </c>
      <c r="U117" s="948"/>
      <c r="V117" s="948"/>
      <c r="W117" s="948">
        <v>0</v>
      </c>
      <c r="X117" s="948"/>
      <c r="Y117" s="948"/>
      <c r="Z117" s="948">
        <v>0</v>
      </c>
      <c r="AA117" s="948"/>
      <c r="AB117" s="948"/>
      <c r="AC117" s="948">
        <v>0</v>
      </c>
      <c r="AD117" s="948"/>
      <c r="AE117" s="948"/>
      <c r="AF117" s="948">
        <v>0</v>
      </c>
      <c r="AG117" s="948"/>
      <c r="AH117" s="948"/>
      <c r="AI117" s="948">
        <v>0</v>
      </c>
      <c r="AJ117" s="948"/>
      <c r="AK117" s="948"/>
      <c r="AL117" s="948">
        <v>0</v>
      </c>
      <c r="AM117" s="948"/>
      <c r="AN117" s="948"/>
      <c r="AO117" s="1082" t="s">
        <v>383</v>
      </c>
      <c r="AP117" s="1082"/>
      <c r="AQ117" s="1082"/>
      <c r="AR117" s="1082"/>
      <c r="AS117" s="948">
        <v>0</v>
      </c>
      <c r="AT117" s="948"/>
      <c r="AU117" s="948"/>
      <c r="AV117" s="948"/>
      <c r="AW117" s="948">
        <v>0</v>
      </c>
      <c r="AX117" s="948"/>
      <c r="AY117" s="948"/>
      <c r="AZ117" s="948"/>
      <c r="BA117" s="138"/>
    </row>
    <row r="118" spans="1:53" ht="15" customHeight="1">
      <c r="A118" s="153"/>
      <c r="B118" s="1082" t="s">
        <v>163</v>
      </c>
      <c r="C118" s="1082"/>
      <c r="D118" s="1082"/>
      <c r="E118" s="948">
        <f>AI81</f>
        <v>8000</v>
      </c>
      <c r="F118" s="948"/>
      <c r="G118" s="948"/>
      <c r="H118" s="948">
        <f>E118</f>
        <v>8000</v>
      </c>
      <c r="I118" s="948"/>
      <c r="J118" s="948"/>
      <c r="K118" s="948">
        <f>E118</f>
        <v>8000</v>
      </c>
      <c r="L118" s="948"/>
      <c r="M118" s="948"/>
      <c r="N118" s="948">
        <v>0</v>
      </c>
      <c r="O118" s="948"/>
      <c r="P118" s="948"/>
      <c r="Q118" s="948">
        <v>0</v>
      </c>
      <c r="R118" s="948"/>
      <c r="S118" s="948"/>
      <c r="T118" s="948">
        <v>0</v>
      </c>
      <c r="U118" s="948"/>
      <c r="V118" s="948"/>
      <c r="W118" s="948">
        <v>0</v>
      </c>
      <c r="X118" s="948"/>
      <c r="Y118" s="948"/>
      <c r="Z118" s="948">
        <v>0</v>
      </c>
      <c r="AA118" s="948"/>
      <c r="AB118" s="948"/>
      <c r="AC118" s="948">
        <v>0</v>
      </c>
      <c r="AD118" s="948"/>
      <c r="AE118" s="948"/>
      <c r="AF118" s="948">
        <v>0</v>
      </c>
      <c r="AG118" s="948"/>
      <c r="AH118" s="948"/>
      <c r="AI118" s="948">
        <v>0</v>
      </c>
      <c r="AJ118" s="948"/>
      <c r="AK118" s="948"/>
      <c r="AL118" s="948">
        <v>0</v>
      </c>
      <c r="AM118" s="948"/>
      <c r="AN118" s="948"/>
      <c r="AO118" s="1082" t="s">
        <v>383</v>
      </c>
      <c r="AP118" s="1082"/>
      <c r="AQ118" s="1082"/>
      <c r="AR118" s="1082"/>
      <c r="AS118" s="948">
        <v>0</v>
      </c>
      <c r="AT118" s="948"/>
      <c r="AU118" s="948"/>
      <c r="AV118" s="948"/>
      <c r="AW118" s="948">
        <v>0</v>
      </c>
      <c r="AX118" s="948"/>
      <c r="AY118" s="948"/>
      <c r="AZ118" s="948"/>
      <c r="BA118" s="138"/>
    </row>
    <row r="119" spans="1:53" ht="15" customHeight="1">
      <c r="A119" s="153"/>
      <c r="B119" s="1082" t="s">
        <v>432</v>
      </c>
      <c r="C119" s="1082"/>
      <c r="D119" s="1082"/>
      <c r="E119" s="948">
        <f>AI82</f>
        <v>20000</v>
      </c>
      <c r="F119" s="948"/>
      <c r="G119" s="948"/>
      <c r="H119" s="948">
        <f t="shared" ref="H119:H122" si="31">E119</f>
        <v>20000</v>
      </c>
      <c r="I119" s="948"/>
      <c r="J119" s="948"/>
      <c r="K119" s="948">
        <f t="shared" ref="K119:K122" si="32">E119</f>
        <v>20000</v>
      </c>
      <c r="L119" s="948"/>
      <c r="M119" s="948"/>
      <c r="N119" s="948">
        <v>0</v>
      </c>
      <c r="O119" s="948"/>
      <c r="P119" s="948"/>
      <c r="Q119" s="948">
        <v>0</v>
      </c>
      <c r="R119" s="948"/>
      <c r="S119" s="948"/>
      <c r="T119" s="948">
        <v>0</v>
      </c>
      <c r="U119" s="948"/>
      <c r="V119" s="948"/>
      <c r="W119" s="948">
        <v>0</v>
      </c>
      <c r="X119" s="948"/>
      <c r="Y119" s="948"/>
      <c r="Z119" s="948">
        <v>0</v>
      </c>
      <c r="AA119" s="948"/>
      <c r="AB119" s="948"/>
      <c r="AC119" s="948">
        <v>0</v>
      </c>
      <c r="AD119" s="948"/>
      <c r="AE119" s="948"/>
      <c r="AF119" s="948">
        <v>0</v>
      </c>
      <c r="AG119" s="948"/>
      <c r="AH119" s="948"/>
      <c r="AI119" s="948">
        <v>0</v>
      </c>
      <c r="AJ119" s="948"/>
      <c r="AK119" s="948"/>
      <c r="AL119" s="948">
        <v>0</v>
      </c>
      <c r="AM119" s="948"/>
      <c r="AN119" s="948"/>
      <c r="AO119" s="1082" t="s">
        <v>383</v>
      </c>
      <c r="AP119" s="1082"/>
      <c r="AQ119" s="1082"/>
      <c r="AR119" s="1082"/>
      <c r="AS119" s="948">
        <v>0</v>
      </c>
      <c r="AT119" s="948"/>
      <c r="AU119" s="948"/>
      <c r="AV119" s="948"/>
      <c r="AW119" s="948">
        <v>0</v>
      </c>
      <c r="AX119" s="948"/>
      <c r="AY119" s="948"/>
      <c r="AZ119" s="948"/>
      <c r="BA119" s="138"/>
    </row>
    <row r="120" spans="1:53" ht="15" customHeight="1">
      <c r="A120" s="153"/>
      <c r="B120" s="1082" t="s">
        <v>433</v>
      </c>
      <c r="C120" s="1082"/>
      <c r="D120" s="1082"/>
      <c r="E120" s="948">
        <f t="shared" ref="E120:E122" si="33">AI83</f>
        <v>7000</v>
      </c>
      <c r="F120" s="948"/>
      <c r="G120" s="948"/>
      <c r="H120" s="948">
        <f t="shared" si="31"/>
        <v>7000</v>
      </c>
      <c r="I120" s="948"/>
      <c r="J120" s="948"/>
      <c r="K120" s="948">
        <f t="shared" si="32"/>
        <v>7000</v>
      </c>
      <c r="L120" s="948"/>
      <c r="M120" s="948"/>
      <c r="N120" s="948">
        <v>0</v>
      </c>
      <c r="O120" s="948"/>
      <c r="P120" s="948"/>
      <c r="Q120" s="948">
        <v>0</v>
      </c>
      <c r="R120" s="948"/>
      <c r="S120" s="948"/>
      <c r="T120" s="948">
        <v>0</v>
      </c>
      <c r="U120" s="948"/>
      <c r="V120" s="948"/>
      <c r="W120" s="948">
        <v>0</v>
      </c>
      <c r="X120" s="948"/>
      <c r="Y120" s="948"/>
      <c r="Z120" s="948">
        <v>0</v>
      </c>
      <c r="AA120" s="948"/>
      <c r="AB120" s="948"/>
      <c r="AC120" s="948">
        <v>0</v>
      </c>
      <c r="AD120" s="948"/>
      <c r="AE120" s="948"/>
      <c r="AF120" s="948">
        <v>0</v>
      </c>
      <c r="AG120" s="948"/>
      <c r="AH120" s="948"/>
      <c r="AI120" s="948">
        <v>0</v>
      </c>
      <c r="AJ120" s="948"/>
      <c r="AK120" s="948"/>
      <c r="AL120" s="948">
        <v>0</v>
      </c>
      <c r="AM120" s="948"/>
      <c r="AN120" s="948"/>
      <c r="AO120" s="1082" t="s">
        <v>383</v>
      </c>
      <c r="AP120" s="1082"/>
      <c r="AQ120" s="1082"/>
      <c r="AR120" s="1082"/>
      <c r="AS120" s="948">
        <v>0</v>
      </c>
      <c r="AT120" s="948"/>
      <c r="AU120" s="948"/>
      <c r="AV120" s="948"/>
      <c r="AW120" s="948">
        <v>0</v>
      </c>
      <c r="AX120" s="948"/>
      <c r="AY120" s="948"/>
      <c r="AZ120" s="948"/>
      <c r="BA120" s="138"/>
    </row>
    <row r="121" spans="1:53" ht="15" customHeight="1">
      <c r="A121" s="153"/>
      <c r="B121" s="1082" t="s">
        <v>434</v>
      </c>
      <c r="C121" s="1082"/>
      <c r="D121" s="1082"/>
      <c r="E121" s="948">
        <v>0</v>
      </c>
      <c r="F121" s="948"/>
      <c r="G121" s="948"/>
      <c r="H121" s="948">
        <v>0</v>
      </c>
      <c r="I121" s="948"/>
      <c r="J121" s="948"/>
      <c r="K121" s="948">
        <v>0</v>
      </c>
      <c r="L121" s="948"/>
      <c r="M121" s="948"/>
      <c r="N121" s="948">
        <v>0</v>
      </c>
      <c r="O121" s="948"/>
      <c r="P121" s="948"/>
      <c r="Q121" s="948">
        <v>0</v>
      </c>
      <c r="R121" s="948"/>
      <c r="S121" s="948"/>
      <c r="T121" s="948">
        <v>0</v>
      </c>
      <c r="U121" s="948"/>
      <c r="V121" s="948"/>
      <c r="W121" s="948">
        <v>0</v>
      </c>
      <c r="X121" s="948"/>
      <c r="Y121" s="948"/>
      <c r="Z121" s="948">
        <v>0</v>
      </c>
      <c r="AA121" s="948"/>
      <c r="AB121" s="948"/>
      <c r="AC121" s="948">
        <v>0</v>
      </c>
      <c r="AD121" s="948"/>
      <c r="AE121" s="948"/>
      <c r="AF121" s="948">
        <v>0</v>
      </c>
      <c r="AG121" s="948"/>
      <c r="AH121" s="948"/>
      <c r="AI121" s="948">
        <v>0</v>
      </c>
      <c r="AJ121" s="948"/>
      <c r="AK121" s="948"/>
      <c r="AL121" s="948">
        <v>0</v>
      </c>
      <c r="AM121" s="948"/>
      <c r="AN121" s="948"/>
      <c r="AO121" s="1082" t="s">
        <v>383</v>
      </c>
      <c r="AP121" s="1082"/>
      <c r="AQ121" s="1082"/>
      <c r="AR121" s="1082"/>
      <c r="AS121" s="948">
        <v>0</v>
      </c>
      <c r="AT121" s="948"/>
      <c r="AU121" s="948"/>
      <c r="AV121" s="948"/>
      <c r="AW121" s="948">
        <v>0</v>
      </c>
      <c r="AX121" s="948"/>
      <c r="AY121" s="948"/>
      <c r="AZ121" s="948"/>
      <c r="BA121" s="138"/>
    </row>
    <row r="122" spans="1:53" ht="15" customHeight="1">
      <c r="A122" s="153"/>
      <c r="B122" s="1082" t="s">
        <v>435</v>
      </c>
      <c r="C122" s="1082"/>
      <c r="D122" s="1082"/>
      <c r="E122" s="948">
        <f t="shared" si="33"/>
        <v>10000</v>
      </c>
      <c r="F122" s="948"/>
      <c r="G122" s="948"/>
      <c r="H122" s="948">
        <f t="shared" si="31"/>
        <v>10000</v>
      </c>
      <c r="I122" s="948"/>
      <c r="J122" s="948"/>
      <c r="K122" s="948">
        <f t="shared" si="32"/>
        <v>10000</v>
      </c>
      <c r="L122" s="948"/>
      <c r="M122" s="948"/>
      <c r="N122" s="948">
        <v>0</v>
      </c>
      <c r="O122" s="948"/>
      <c r="P122" s="948"/>
      <c r="Q122" s="948">
        <v>0</v>
      </c>
      <c r="R122" s="948"/>
      <c r="S122" s="948"/>
      <c r="T122" s="948">
        <v>0</v>
      </c>
      <c r="U122" s="948"/>
      <c r="V122" s="948"/>
      <c r="W122" s="948">
        <v>0</v>
      </c>
      <c r="X122" s="948"/>
      <c r="Y122" s="948"/>
      <c r="Z122" s="948">
        <v>0</v>
      </c>
      <c r="AA122" s="948"/>
      <c r="AB122" s="948"/>
      <c r="AC122" s="948">
        <v>0</v>
      </c>
      <c r="AD122" s="948"/>
      <c r="AE122" s="948"/>
      <c r="AF122" s="948">
        <v>0</v>
      </c>
      <c r="AG122" s="948"/>
      <c r="AH122" s="948"/>
      <c r="AI122" s="948">
        <v>0</v>
      </c>
      <c r="AJ122" s="948"/>
      <c r="AK122" s="948"/>
      <c r="AL122" s="948">
        <v>0</v>
      </c>
      <c r="AM122" s="948"/>
      <c r="AN122" s="948"/>
      <c r="AO122" s="1082" t="s">
        <v>383</v>
      </c>
      <c r="AP122" s="1082"/>
      <c r="AQ122" s="1082"/>
      <c r="AR122" s="1082"/>
      <c r="AS122" s="948">
        <v>0</v>
      </c>
      <c r="AT122" s="948"/>
      <c r="AU122" s="948"/>
      <c r="AV122" s="948"/>
      <c r="AW122" s="948">
        <v>0</v>
      </c>
      <c r="AX122" s="948"/>
      <c r="AY122" s="948"/>
      <c r="AZ122" s="948"/>
      <c r="BA122" s="138"/>
    </row>
    <row r="123" spans="1:53" ht="15" customHeight="1">
      <c r="A123" s="153"/>
      <c r="B123" s="1082" t="s">
        <v>164</v>
      </c>
      <c r="C123" s="1082"/>
      <c r="D123" s="1082"/>
      <c r="E123" s="948">
        <v>0</v>
      </c>
      <c r="F123" s="948"/>
      <c r="G123" s="948"/>
      <c r="H123" s="948">
        <v>0</v>
      </c>
      <c r="I123" s="948"/>
      <c r="J123" s="948"/>
      <c r="K123" s="948">
        <v>0</v>
      </c>
      <c r="L123" s="948"/>
      <c r="M123" s="948"/>
      <c r="N123" s="948">
        <v>0</v>
      </c>
      <c r="O123" s="948"/>
      <c r="P123" s="948"/>
      <c r="Q123" s="948">
        <v>0</v>
      </c>
      <c r="R123" s="948"/>
      <c r="S123" s="948"/>
      <c r="T123" s="948">
        <v>0</v>
      </c>
      <c r="U123" s="948"/>
      <c r="V123" s="948"/>
      <c r="W123" s="948">
        <v>0</v>
      </c>
      <c r="X123" s="948"/>
      <c r="Y123" s="948"/>
      <c r="Z123" s="948">
        <v>0</v>
      </c>
      <c r="AA123" s="948"/>
      <c r="AB123" s="948"/>
      <c r="AC123" s="948">
        <v>0</v>
      </c>
      <c r="AD123" s="948"/>
      <c r="AE123" s="948"/>
      <c r="AF123" s="948">
        <v>0</v>
      </c>
      <c r="AG123" s="948"/>
      <c r="AH123" s="948"/>
      <c r="AI123" s="948">
        <v>0</v>
      </c>
      <c r="AJ123" s="948"/>
      <c r="AK123" s="948"/>
      <c r="AL123" s="948">
        <v>0</v>
      </c>
      <c r="AM123" s="948"/>
      <c r="AN123" s="948"/>
      <c r="AO123" s="1082" t="s">
        <v>383</v>
      </c>
      <c r="AP123" s="1082"/>
      <c r="AQ123" s="1082"/>
      <c r="AR123" s="1082"/>
      <c r="AS123" s="948">
        <v>0</v>
      </c>
      <c r="AT123" s="948"/>
      <c r="AU123" s="948"/>
      <c r="AV123" s="948"/>
      <c r="AW123" s="948">
        <v>0</v>
      </c>
      <c r="AX123" s="948"/>
      <c r="AY123" s="948"/>
      <c r="AZ123" s="948"/>
      <c r="BA123" s="138"/>
    </row>
    <row r="124" spans="1:53" ht="15" customHeight="1">
      <c r="A124" s="153"/>
      <c r="B124" s="1082" t="s">
        <v>165</v>
      </c>
      <c r="C124" s="1082"/>
      <c r="D124" s="1082"/>
      <c r="E124" s="948">
        <v>0</v>
      </c>
      <c r="F124" s="948"/>
      <c r="G124" s="948"/>
      <c r="H124" s="948">
        <v>0</v>
      </c>
      <c r="I124" s="948"/>
      <c r="J124" s="948"/>
      <c r="K124" s="948">
        <v>0</v>
      </c>
      <c r="L124" s="948"/>
      <c r="M124" s="948"/>
      <c r="N124" s="948">
        <v>0</v>
      </c>
      <c r="O124" s="948"/>
      <c r="P124" s="948"/>
      <c r="Q124" s="948">
        <v>0</v>
      </c>
      <c r="R124" s="948"/>
      <c r="S124" s="948"/>
      <c r="T124" s="948">
        <v>0</v>
      </c>
      <c r="U124" s="948"/>
      <c r="V124" s="948"/>
      <c r="W124" s="948">
        <v>0</v>
      </c>
      <c r="X124" s="948"/>
      <c r="Y124" s="948"/>
      <c r="Z124" s="948">
        <v>0</v>
      </c>
      <c r="AA124" s="948"/>
      <c r="AB124" s="948"/>
      <c r="AC124" s="948">
        <v>0</v>
      </c>
      <c r="AD124" s="948"/>
      <c r="AE124" s="948"/>
      <c r="AF124" s="948">
        <v>0</v>
      </c>
      <c r="AG124" s="948"/>
      <c r="AH124" s="948"/>
      <c r="AI124" s="948">
        <v>0</v>
      </c>
      <c r="AJ124" s="948"/>
      <c r="AK124" s="948"/>
      <c r="AL124" s="948">
        <v>0</v>
      </c>
      <c r="AM124" s="948"/>
      <c r="AN124" s="948"/>
      <c r="AO124" s="1082" t="s">
        <v>383</v>
      </c>
      <c r="AP124" s="1082"/>
      <c r="AQ124" s="1082"/>
      <c r="AR124" s="1082"/>
      <c r="AS124" s="948">
        <v>0</v>
      </c>
      <c r="AT124" s="948"/>
      <c r="AU124" s="948"/>
      <c r="AV124" s="948"/>
      <c r="AW124" s="948">
        <v>0</v>
      </c>
      <c r="AX124" s="948"/>
      <c r="AY124" s="948"/>
      <c r="AZ124" s="948"/>
      <c r="BA124" s="138"/>
    </row>
    <row r="125" spans="1:53" ht="15" customHeight="1">
      <c r="A125" s="153"/>
      <c r="B125" s="1082" t="s">
        <v>469</v>
      </c>
      <c r="C125" s="1082"/>
      <c r="D125" s="1082"/>
      <c r="E125" s="948">
        <v>0</v>
      </c>
      <c r="F125" s="948"/>
      <c r="G125" s="948"/>
      <c r="H125" s="948">
        <v>0</v>
      </c>
      <c r="I125" s="948"/>
      <c r="J125" s="948"/>
      <c r="K125" s="948">
        <v>0</v>
      </c>
      <c r="L125" s="948"/>
      <c r="M125" s="948"/>
      <c r="N125" s="948">
        <v>0</v>
      </c>
      <c r="O125" s="948"/>
      <c r="P125" s="948"/>
      <c r="Q125" s="948">
        <v>0</v>
      </c>
      <c r="R125" s="948"/>
      <c r="S125" s="948"/>
      <c r="T125" s="948">
        <v>0</v>
      </c>
      <c r="U125" s="948"/>
      <c r="V125" s="948"/>
      <c r="W125" s="948">
        <v>0</v>
      </c>
      <c r="X125" s="948"/>
      <c r="Y125" s="948"/>
      <c r="Z125" s="948">
        <v>0</v>
      </c>
      <c r="AA125" s="948"/>
      <c r="AB125" s="948"/>
      <c r="AC125" s="948">
        <v>0</v>
      </c>
      <c r="AD125" s="948"/>
      <c r="AE125" s="948"/>
      <c r="AF125" s="948">
        <v>0</v>
      </c>
      <c r="AG125" s="948"/>
      <c r="AH125" s="948"/>
      <c r="AI125" s="948">
        <v>0</v>
      </c>
      <c r="AJ125" s="948"/>
      <c r="AK125" s="948"/>
      <c r="AL125" s="948">
        <v>0</v>
      </c>
      <c r="AM125" s="948"/>
      <c r="AN125" s="948"/>
      <c r="AO125" s="1082" t="s">
        <v>383</v>
      </c>
      <c r="AP125" s="1082"/>
      <c r="AQ125" s="1082"/>
      <c r="AR125" s="1082"/>
      <c r="AS125" s="948">
        <v>0</v>
      </c>
      <c r="AT125" s="948"/>
      <c r="AU125" s="948"/>
      <c r="AV125" s="948"/>
      <c r="AW125" s="948">
        <v>0</v>
      </c>
      <c r="AX125" s="948"/>
      <c r="AY125" s="948"/>
      <c r="AZ125" s="948"/>
      <c r="BA125" s="138"/>
    </row>
    <row r="126" spans="1:53" ht="15" customHeight="1">
      <c r="A126" s="153"/>
      <c r="B126" s="1082" t="s">
        <v>470</v>
      </c>
      <c r="C126" s="1082"/>
      <c r="D126" s="1082"/>
      <c r="E126" s="948">
        <v>0</v>
      </c>
      <c r="F126" s="948"/>
      <c r="G126" s="948"/>
      <c r="H126" s="948">
        <v>0</v>
      </c>
      <c r="I126" s="948"/>
      <c r="J126" s="948"/>
      <c r="K126" s="948">
        <v>0</v>
      </c>
      <c r="L126" s="948"/>
      <c r="M126" s="948"/>
      <c r="N126" s="948">
        <v>0</v>
      </c>
      <c r="O126" s="948"/>
      <c r="P126" s="948"/>
      <c r="Q126" s="948">
        <v>0</v>
      </c>
      <c r="R126" s="948"/>
      <c r="S126" s="948"/>
      <c r="T126" s="948">
        <v>0</v>
      </c>
      <c r="U126" s="948"/>
      <c r="V126" s="948"/>
      <c r="W126" s="948">
        <v>0</v>
      </c>
      <c r="X126" s="948"/>
      <c r="Y126" s="948"/>
      <c r="Z126" s="948">
        <v>0</v>
      </c>
      <c r="AA126" s="948"/>
      <c r="AB126" s="948"/>
      <c r="AC126" s="948">
        <v>0</v>
      </c>
      <c r="AD126" s="948"/>
      <c r="AE126" s="948"/>
      <c r="AF126" s="948">
        <v>0</v>
      </c>
      <c r="AG126" s="948"/>
      <c r="AH126" s="948"/>
      <c r="AI126" s="948">
        <v>0</v>
      </c>
      <c r="AJ126" s="948"/>
      <c r="AK126" s="948"/>
      <c r="AL126" s="948">
        <v>0</v>
      </c>
      <c r="AM126" s="948"/>
      <c r="AN126" s="948"/>
      <c r="AO126" s="1082" t="s">
        <v>383</v>
      </c>
      <c r="AP126" s="1082"/>
      <c r="AQ126" s="1082"/>
      <c r="AR126" s="1082"/>
      <c r="AS126" s="948">
        <v>0</v>
      </c>
      <c r="AT126" s="948"/>
      <c r="AU126" s="948"/>
      <c r="AV126" s="948"/>
      <c r="AW126" s="948">
        <v>0</v>
      </c>
      <c r="AX126" s="948"/>
      <c r="AY126" s="948"/>
      <c r="AZ126" s="948"/>
      <c r="BA126" s="138"/>
    </row>
    <row r="127" spans="1:53" ht="15" customHeight="1">
      <c r="A127" s="153"/>
      <c r="B127" s="1082" t="s">
        <v>166</v>
      </c>
      <c r="C127" s="1082"/>
      <c r="D127" s="1082"/>
      <c r="E127" s="948">
        <v>0</v>
      </c>
      <c r="F127" s="948"/>
      <c r="G127" s="948"/>
      <c r="H127" s="948">
        <v>0</v>
      </c>
      <c r="I127" s="948"/>
      <c r="J127" s="948"/>
      <c r="K127" s="948">
        <v>0</v>
      </c>
      <c r="L127" s="948"/>
      <c r="M127" s="948"/>
      <c r="N127" s="948">
        <v>0</v>
      </c>
      <c r="O127" s="948"/>
      <c r="P127" s="948"/>
      <c r="Q127" s="948">
        <v>0</v>
      </c>
      <c r="R127" s="948"/>
      <c r="S127" s="948"/>
      <c r="T127" s="948">
        <v>0</v>
      </c>
      <c r="U127" s="948"/>
      <c r="V127" s="948"/>
      <c r="W127" s="948">
        <v>0</v>
      </c>
      <c r="X127" s="948"/>
      <c r="Y127" s="948"/>
      <c r="Z127" s="948">
        <v>0</v>
      </c>
      <c r="AA127" s="948"/>
      <c r="AB127" s="948"/>
      <c r="AC127" s="948">
        <v>0</v>
      </c>
      <c r="AD127" s="948"/>
      <c r="AE127" s="948"/>
      <c r="AF127" s="948">
        <v>0</v>
      </c>
      <c r="AG127" s="948"/>
      <c r="AH127" s="948"/>
      <c r="AI127" s="948">
        <v>0</v>
      </c>
      <c r="AJ127" s="948"/>
      <c r="AK127" s="948"/>
      <c r="AL127" s="948">
        <v>0</v>
      </c>
      <c r="AM127" s="948"/>
      <c r="AN127" s="948"/>
      <c r="AO127" s="1082" t="s">
        <v>383</v>
      </c>
      <c r="AP127" s="1082"/>
      <c r="AQ127" s="1082"/>
      <c r="AR127" s="1082"/>
      <c r="AS127" s="948">
        <v>0</v>
      </c>
      <c r="AT127" s="948"/>
      <c r="AU127" s="948"/>
      <c r="AV127" s="948"/>
      <c r="AW127" s="948">
        <v>0</v>
      </c>
      <c r="AX127" s="948"/>
      <c r="AY127" s="948"/>
      <c r="AZ127" s="948"/>
      <c r="BA127" s="138"/>
    </row>
    <row r="128" spans="1:53" ht="15" customHeight="1">
      <c r="A128" s="153"/>
      <c r="B128" s="1082" t="s">
        <v>167</v>
      </c>
      <c r="C128" s="1082"/>
      <c r="D128" s="1082"/>
      <c r="E128" s="948">
        <v>0</v>
      </c>
      <c r="F128" s="948"/>
      <c r="G128" s="948"/>
      <c r="H128" s="948">
        <v>0</v>
      </c>
      <c r="I128" s="948"/>
      <c r="J128" s="948"/>
      <c r="K128" s="948">
        <v>0</v>
      </c>
      <c r="L128" s="948"/>
      <c r="M128" s="948"/>
      <c r="N128" s="948">
        <v>0</v>
      </c>
      <c r="O128" s="948"/>
      <c r="P128" s="948"/>
      <c r="Q128" s="948">
        <v>0</v>
      </c>
      <c r="R128" s="948"/>
      <c r="S128" s="948"/>
      <c r="T128" s="948">
        <v>0</v>
      </c>
      <c r="U128" s="948"/>
      <c r="V128" s="948"/>
      <c r="W128" s="948">
        <v>0</v>
      </c>
      <c r="X128" s="948"/>
      <c r="Y128" s="948"/>
      <c r="Z128" s="948">
        <v>0</v>
      </c>
      <c r="AA128" s="948"/>
      <c r="AB128" s="948"/>
      <c r="AC128" s="948">
        <v>0</v>
      </c>
      <c r="AD128" s="948"/>
      <c r="AE128" s="948"/>
      <c r="AF128" s="948">
        <v>0</v>
      </c>
      <c r="AG128" s="948"/>
      <c r="AH128" s="948"/>
      <c r="AI128" s="948">
        <v>0</v>
      </c>
      <c r="AJ128" s="948"/>
      <c r="AK128" s="948"/>
      <c r="AL128" s="948">
        <v>0</v>
      </c>
      <c r="AM128" s="948"/>
      <c r="AN128" s="948"/>
      <c r="AO128" s="1082" t="s">
        <v>383</v>
      </c>
      <c r="AP128" s="1082"/>
      <c r="AQ128" s="1082"/>
      <c r="AR128" s="1082"/>
      <c r="AS128" s="948">
        <v>0</v>
      </c>
      <c r="AT128" s="948"/>
      <c r="AU128" s="948"/>
      <c r="AV128" s="948"/>
      <c r="AW128" s="948">
        <v>0</v>
      </c>
      <c r="AX128" s="948"/>
      <c r="AY128" s="948"/>
      <c r="AZ128" s="948"/>
      <c r="BA128" s="138"/>
    </row>
    <row r="129" spans="1:53" ht="15" customHeight="1">
      <c r="A129" s="153"/>
      <c r="B129" s="1082" t="s">
        <v>217</v>
      </c>
      <c r="C129" s="1082"/>
      <c r="D129" s="1082"/>
      <c r="E129" s="948">
        <f>SUM(E108:G128)</f>
        <v>524700</v>
      </c>
      <c r="F129" s="948"/>
      <c r="G129" s="948"/>
      <c r="H129" s="948">
        <f>SUM(H108:J128)</f>
        <v>524700</v>
      </c>
      <c r="I129" s="948"/>
      <c r="J129" s="948"/>
      <c r="K129" s="948">
        <f>SUM(K108:M128)</f>
        <v>524700</v>
      </c>
      <c r="L129" s="948"/>
      <c r="M129" s="948"/>
      <c r="N129" s="948">
        <v>0</v>
      </c>
      <c r="O129" s="948"/>
      <c r="P129" s="948"/>
      <c r="Q129" s="948">
        <v>0</v>
      </c>
      <c r="R129" s="948"/>
      <c r="S129" s="948"/>
      <c r="T129" s="948">
        <v>0</v>
      </c>
      <c r="U129" s="948"/>
      <c r="V129" s="948"/>
      <c r="W129" s="948">
        <v>0</v>
      </c>
      <c r="X129" s="948"/>
      <c r="Y129" s="948"/>
      <c r="Z129" s="948">
        <v>0</v>
      </c>
      <c r="AA129" s="948"/>
      <c r="AB129" s="948"/>
      <c r="AC129" s="948">
        <v>0</v>
      </c>
      <c r="AD129" s="948"/>
      <c r="AE129" s="948"/>
      <c r="AF129" s="948">
        <v>0</v>
      </c>
      <c r="AG129" s="948"/>
      <c r="AH129" s="948"/>
      <c r="AI129" s="948">
        <v>0</v>
      </c>
      <c r="AJ129" s="948"/>
      <c r="AK129" s="948"/>
      <c r="AL129" s="948">
        <v>0</v>
      </c>
      <c r="AM129" s="948"/>
      <c r="AN129" s="948"/>
      <c r="AO129" s="1082" t="s">
        <v>383</v>
      </c>
      <c r="AP129" s="1082"/>
      <c r="AQ129" s="1082"/>
      <c r="AR129" s="1082"/>
      <c r="AS129" s="948">
        <v>0</v>
      </c>
      <c r="AT129" s="948"/>
      <c r="AU129" s="948"/>
      <c r="AV129" s="948"/>
      <c r="AW129" s="948">
        <v>0</v>
      </c>
      <c r="AX129" s="948"/>
      <c r="AY129" s="948"/>
      <c r="AZ129" s="948"/>
      <c r="BA129" s="138"/>
    </row>
    <row r="130" spans="1:53">
      <c r="A130" s="153"/>
      <c r="B130" s="154"/>
      <c r="C130" s="154"/>
      <c r="D130" s="149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</row>
    <row r="131" spans="1:53">
      <c r="A131" s="103"/>
      <c r="B131" s="948" t="s">
        <v>107</v>
      </c>
      <c r="C131" s="948"/>
      <c r="D131" s="934" t="s">
        <v>176</v>
      </c>
      <c r="E131" s="934"/>
      <c r="F131" s="934"/>
      <c r="G131" s="934"/>
      <c r="H131" s="934"/>
      <c r="I131" s="934"/>
      <c r="J131" s="934"/>
      <c r="K131" s="934"/>
      <c r="L131" s="934"/>
      <c r="M131" s="934"/>
      <c r="N131" s="934"/>
      <c r="O131" s="934"/>
      <c r="P131" s="934"/>
      <c r="Q131" s="934"/>
      <c r="R131" s="934"/>
      <c r="S131" s="934"/>
      <c r="T131" s="934"/>
      <c r="U131" s="934"/>
      <c r="V131" s="934"/>
      <c r="W131" s="934"/>
      <c r="X131" s="934"/>
      <c r="Y131" s="934"/>
      <c r="Z131" s="934"/>
      <c r="AA131" s="934"/>
      <c r="AB131" s="934"/>
      <c r="AC131" s="934"/>
      <c r="AD131" s="934"/>
      <c r="AE131" s="934"/>
      <c r="AF131" s="934"/>
      <c r="AG131" s="934"/>
      <c r="AH131" s="934"/>
      <c r="AI131" s="934"/>
      <c r="AJ131" s="934"/>
      <c r="AK131" s="934"/>
      <c r="AL131" s="934"/>
      <c r="AM131" s="934"/>
      <c r="AN131" s="934"/>
      <c r="AO131" s="934"/>
      <c r="AP131" s="934"/>
      <c r="AQ131" s="934"/>
      <c r="AR131" s="934"/>
      <c r="AS131" s="934"/>
      <c r="AT131" s="934"/>
      <c r="AU131" s="934"/>
      <c r="AV131" s="935"/>
      <c r="AW131" s="1002" t="s">
        <v>239</v>
      </c>
      <c r="AX131" s="1003"/>
      <c r="AY131" s="1003"/>
      <c r="AZ131" s="1004"/>
      <c r="BA131" s="108"/>
    </row>
    <row r="132" spans="1:53" ht="26.25" customHeight="1">
      <c r="A132" s="103"/>
      <c r="B132" s="948"/>
      <c r="C132" s="948"/>
      <c r="D132" s="948" t="s">
        <v>74</v>
      </c>
      <c r="E132" s="948"/>
      <c r="F132" s="948"/>
      <c r="G132" s="948"/>
      <c r="H132" s="948"/>
      <c r="I132" s="948"/>
      <c r="J132" s="948"/>
      <c r="K132" s="948"/>
      <c r="L132" s="948"/>
      <c r="M132" s="948"/>
      <c r="N132" s="948"/>
      <c r="O132" s="948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8" t="s">
        <v>436</v>
      </c>
      <c r="AC132" s="948"/>
      <c r="AD132" s="948"/>
      <c r="AE132" s="948"/>
      <c r="AF132" s="948"/>
      <c r="AG132" s="948"/>
      <c r="AH132" s="948"/>
      <c r="AI132" s="948"/>
      <c r="AJ132" s="948"/>
      <c r="AK132" s="948"/>
      <c r="AL132" s="948"/>
      <c r="AM132" s="948"/>
      <c r="AN132" s="948"/>
      <c r="AO132" s="948"/>
      <c r="AP132" s="948"/>
      <c r="AQ132" s="948"/>
      <c r="AR132" s="948"/>
      <c r="AS132" s="948"/>
      <c r="AT132" s="948"/>
      <c r="AU132" s="948"/>
      <c r="AV132" s="948"/>
      <c r="AW132" s="1172"/>
      <c r="AX132" s="1173"/>
      <c r="AY132" s="1173"/>
      <c r="AZ132" s="1174"/>
      <c r="BA132" s="138"/>
    </row>
    <row r="133" spans="1:53" s="164" customFormat="1" ht="83.25" customHeight="1">
      <c r="A133" s="184"/>
      <c r="B133" s="948"/>
      <c r="C133" s="948"/>
      <c r="D133" s="1044" t="s">
        <v>240</v>
      </c>
      <c r="E133" s="1044"/>
      <c r="F133" s="1044"/>
      <c r="G133" s="1044"/>
      <c r="H133" s="1044"/>
      <c r="I133" s="1044"/>
      <c r="J133" s="1044"/>
      <c r="K133" s="1044"/>
      <c r="L133" s="1044"/>
      <c r="M133" s="1044"/>
      <c r="N133" s="1044"/>
      <c r="O133" s="1044"/>
      <c r="P133" s="1044" t="s">
        <v>241</v>
      </c>
      <c r="Q133" s="1044"/>
      <c r="R133" s="1044"/>
      <c r="S133" s="1044"/>
      <c r="T133" s="1044"/>
      <c r="U133" s="1044"/>
      <c r="V133" s="1044"/>
      <c r="W133" s="1044"/>
      <c r="X133" s="1044"/>
      <c r="Y133" s="1044"/>
      <c r="Z133" s="1044"/>
      <c r="AA133" s="1044"/>
      <c r="AB133" s="1044" t="s">
        <v>240</v>
      </c>
      <c r="AC133" s="1044"/>
      <c r="AD133" s="1044"/>
      <c r="AE133" s="1044"/>
      <c r="AF133" s="1044"/>
      <c r="AG133" s="1044"/>
      <c r="AH133" s="1044"/>
      <c r="AI133" s="1044"/>
      <c r="AJ133" s="1044"/>
      <c r="AK133" s="1044"/>
      <c r="AL133" s="1044"/>
      <c r="AM133" s="1044"/>
      <c r="AN133" s="1044" t="s">
        <v>241</v>
      </c>
      <c r="AO133" s="1044"/>
      <c r="AP133" s="1044"/>
      <c r="AQ133" s="1044"/>
      <c r="AR133" s="1044"/>
      <c r="AS133" s="1044"/>
      <c r="AT133" s="1044"/>
      <c r="AU133" s="1044"/>
      <c r="AV133" s="1044"/>
      <c r="AW133" s="1172"/>
      <c r="AX133" s="1173"/>
      <c r="AY133" s="1173"/>
      <c r="AZ133" s="1174"/>
      <c r="BA133" s="185"/>
    </row>
    <row r="134" spans="1:53" ht="69.75" customHeight="1">
      <c r="A134" s="103"/>
      <c r="B134" s="948"/>
      <c r="C134" s="948"/>
      <c r="D134" s="1044" t="s">
        <v>267</v>
      </c>
      <c r="E134" s="1044"/>
      <c r="F134" s="1044"/>
      <c r="G134" s="1044"/>
      <c r="H134" s="1044" t="s">
        <v>255</v>
      </c>
      <c r="I134" s="1044"/>
      <c r="J134" s="1044"/>
      <c r="K134" s="1044"/>
      <c r="L134" s="1044" t="s">
        <v>256</v>
      </c>
      <c r="M134" s="1044"/>
      <c r="N134" s="1044"/>
      <c r="O134" s="1044"/>
      <c r="P134" s="1044" t="s">
        <v>267</v>
      </c>
      <c r="Q134" s="1044"/>
      <c r="R134" s="1044"/>
      <c r="S134" s="1044"/>
      <c r="T134" s="1044" t="s">
        <v>255</v>
      </c>
      <c r="U134" s="1044"/>
      <c r="V134" s="1044"/>
      <c r="W134" s="1044"/>
      <c r="X134" s="1044" t="s">
        <v>256</v>
      </c>
      <c r="Y134" s="1044"/>
      <c r="Z134" s="1044"/>
      <c r="AA134" s="1044"/>
      <c r="AB134" s="1044" t="s">
        <v>267</v>
      </c>
      <c r="AC134" s="1044"/>
      <c r="AD134" s="1044"/>
      <c r="AE134" s="1044"/>
      <c r="AF134" s="1044" t="s">
        <v>255</v>
      </c>
      <c r="AG134" s="1044"/>
      <c r="AH134" s="1044"/>
      <c r="AI134" s="1044"/>
      <c r="AJ134" s="1044" t="s">
        <v>256</v>
      </c>
      <c r="AK134" s="1044"/>
      <c r="AL134" s="1044"/>
      <c r="AM134" s="1044"/>
      <c r="AN134" s="1164" t="s">
        <v>279</v>
      </c>
      <c r="AO134" s="1165"/>
      <c r="AP134" s="1166"/>
      <c r="AQ134" s="1164" t="s">
        <v>255</v>
      </c>
      <c r="AR134" s="1165"/>
      <c r="AS134" s="1166"/>
      <c r="AT134" s="1164" t="s">
        <v>256</v>
      </c>
      <c r="AU134" s="1165"/>
      <c r="AV134" s="1166"/>
      <c r="AW134" s="1041"/>
      <c r="AX134" s="1042"/>
      <c r="AY134" s="1042"/>
      <c r="AZ134" s="1043"/>
      <c r="BA134" s="138"/>
    </row>
    <row r="135" spans="1:53" ht="15.75" thickBot="1">
      <c r="A135" s="103"/>
      <c r="B135" s="1129" t="s">
        <v>65</v>
      </c>
      <c r="C135" s="1129"/>
      <c r="D135" s="1129" t="s">
        <v>221</v>
      </c>
      <c r="E135" s="1129"/>
      <c r="F135" s="1129"/>
      <c r="G135" s="1129"/>
      <c r="H135" s="1127">
        <v>26</v>
      </c>
      <c r="I135" s="1127"/>
      <c r="J135" s="1127"/>
      <c r="K135" s="1127"/>
      <c r="L135" s="1127">
        <v>27</v>
      </c>
      <c r="M135" s="1127"/>
      <c r="N135" s="1127"/>
      <c r="O135" s="1127"/>
      <c r="P135" s="1129" t="s">
        <v>222</v>
      </c>
      <c r="Q135" s="1129"/>
      <c r="R135" s="1129"/>
      <c r="S135" s="1129"/>
      <c r="T135" s="1127">
        <v>29</v>
      </c>
      <c r="U135" s="1127"/>
      <c r="V135" s="1127"/>
      <c r="W135" s="1127"/>
      <c r="X135" s="1127">
        <v>30</v>
      </c>
      <c r="Y135" s="1127"/>
      <c r="Z135" s="1127"/>
      <c r="AA135" s="1127"/>
      <c r="AB135" s="1129" t="s">
        <v>223</v>
      </c>
      <c r="AC135" s="1129"/>
      <c r="AD135" s="1129"/>
      <c r="AE135" s="1129"/>
      <c r="AF135" s="1127">
        <v>32</v>
      </c>
      <c r="AG135" s="1127"/>
      <c r="AH135" s="1127"/>
      <c r="AI135" s="1127"/>
      <c r="AJ135" s="1127">
        <v>33</v>
      </c>
      <c r="AK135" s="1127"/>
      <c r="AL135" s="1127"/>
      <c r="AM135" s="1127"/>
      <c r="AN135" s="1127">
        <v>34</v>
      </c>
      <c r="AO135" s="1127"/>
      <c r="AP135" s="1127"/>
      <c r="AQ135" s="1127">
        <v>35</v>
      </c>
      <c r="AR135" s="1127"/>
      <c r="AS135" s="1127"/>
      <c r="AT135" s="1127">
        <v>36</v>
      </c>
      <c r="AU135" s="1127"/>
      <c r="AV135" s="1127"/>
      <c r="AW135" s="1074">
        <v>37</v>
      </c>
      <c r="AX135" s="1074"/>
      <c r="AY135" s="1074"/>
      <c r="AZ135" s="1074"/>
      <c r="BA135" s="141"/>
    </row>
    <row r="136" spans="1:53" ht="17.25" customHeight="1">
      <c r="A136" s="153"/>
      <c r="B136" s="1169" t="s">
        <v>127</v>
      </c>
      <c r="C136" s="1170"/>
      <c r="D136" s="1171"/>
      <c r="E136" s="1171"/>
      <c r="F136" s="1171"/>
      <c r="G136" s="1171"/>
      <c r="H136" s="1061"/>
      <c r="I136" s="1061"/>
      <c r="J136" s="1061"/>
      <c r="K136" s="1061"/>
      <c r="L136" s="1061"/>
      <c r="M136" s="1061"/>
      <c r="N136" s="1061"/>
      <c r="O136" s="1061"/>
      <c r="P136" s="1171"/>
      <c r="Q136" s="1171"/>
      <c r="R136" s="1171"/>
      <c r="S136" s="1171"/>
      <c r="T136" s="1061"/>
      <c r="U136" s="1061"/>
      <c r="V136" s="1061"/>
      <c r="W136" s="1061"/>
      <c r="X136" s="1061"/>
      <c r="Y136" s="1061"/>
      <c r="Z136" s="1061"/>
      <c r="AA136" s="1061"/>
      <c r="AB136" s="1128" t="s">
        <v>383</v>
      </c>
      <c r="AC136" s="1128"/>
      <c r="AD136" s="1128"/>
      <c r="AE136" s="1128"/>
      <c r="AF136" s="1128" t="s">
        <v>383</v>
      </c>
      <c r="AG136" s="1128"/>
      <c r="AH136" s="1128"/>
      <c r="AI136" s="1128"/>
      <c r="AJ136" s="1128" t="s">
        <v>383</v>
      </c>
      <c r="AK136" s="1128"/>
      <c r="AL136" s="1128"/>
      <c r="AM136" s="1128"/>
      <c r="AN136" s="1061"/>
      <c r="AO136" s="1061"/>
      <c r="AP136" s="1061"/>
      <c r="AQ136" s="1061"/>
      <c r="AR136" s="1061"/>
      <c r="AS136" s="1061"/>
      <c r="AT136" s="1061"/>
      <c r="AU136" s="1061"/>
      <c r="AV136" s="1061"/>
      <c r="AW136" s="1061"/>
      <c r="AX136" s="1061"/>
      <c r="AY136" s="1061"/>
      <c r="AZ136" s="1062"/>
      <c r="BA136" s="138"/>
    </row>
    <row r="137" spans="1:53">
      <c r="A137" s="153"/>
      <c r="B137" s="972" t="s">
        <v>128</v>
      </c>
      <c r="C137" s="974"/>
      <c r="D137" s="1082"/>
      <c r="E137" s="1082"/>
      <c r="F137" s="1082"/>
      <c r="G137" s="1082"/>
      <c r="H137" s="948"/>
      <c r="I137" s="948"/>
      <c r="J137" s="948"/>
      <c r="K137" s="948"/>
      <c r="L137" s="948"/>
      <c r="M137" s="948"/>
      <c r="N137" s="948"/>
      <c r="O137" s="948"/>
      <c r="P137" s="1082"/>
      <c r="Q137" s="1082"/>
      <c r="R137" s="1082"/>
      <c r="S137" s="1082"/>
      <c r="T137" s="948"/>
      <c r="U137" s="948"/>
      <c r="V137" s="948"/>
      <c r="W137" s="948"/>
      <c r="X137" s="948"/>
      <c r="Y137" s="948"/>
      <c r="Z137" s="948"/>
      <c r="AA137" s="948"/>
      <c r="AB137" s="1082" t="s">
        <v>383</v>
      </c>
      <c r="AC137" s="1082"/>
      <c r="AD137" s="1082"/>
      <c r="AE137" s="1082"/>
      <c r="AF137" s="1082" t="s">
        <v>383</v>
      </c>
      <c r="AG137" s="1082"/>
      <c r="AH137" s="1082"/>
      <c r="AI137" s="1082"/>
      <c r="AJ137" s="1082" t="s">
        <v>383</v>
      </c>
      <c r="AK137" s="1082"/>
      <c r="AL137" s="1082"/>
      <c r="AM137" s="1082"/>
      <c r="AN137" s="948"/>
      <c r="AO137" s="948"/>
      <c r="AP137" s="948"/>
      <c r="AQ137" s="948"/>
      <c r="AR137" s="948"/>
      <c r="AS137" s="948"/>
      <c r="AT137" s="948"/>
      <c r="AU137" s="948"/>
      <c r="AV137" s="948"/>
      <c r="AW137" s="948"/>
      <c r="AX137" s="948"/>
      <c r="AY137" s="948"/>
      <c r="AZ137" s="1049"/>
      <c r="BA137" s="138"/>
    </row>
    <row r="138" spans="1:53">
      <c r="A138" s="153"/>
      <c r="B138" s="972" t="s">
        <v>130</v>
      </c>
      <c r="C138" s="974"/>
      <c r="D138" s="1082"/>
      <c r="E138" s="1082"/>
      <c r="F138" s="1082"/>
      <c r="G138" s="1082"/>
      <c r="H138" s="948"/>
      <c r="I138" s="948"/>
      <c r="J138" s="948"/>
      <c r="K138" s="948"/>
      <c r="L138" s="948"/>
      <c r="M138" s="948"/>
      <c r="N138" s="948"/>
      <c r="O138" s="948"/>
      <c r="P138" s="1082"/>
      <c r="Q138" s="1082"/>
      <c r="R138" s="1082"/>
      <c r="S138" s="1082"/>
      <c r="T138" s="948"/>
      <c r="U138" s="948"/>
      <c r="V138" s="948"/>
      <c r="W138" s="948"/>
      <c r="X138" s="948"/>
      <c r="Y138" s="948"/>
      <c r="Z138" s="948"/>
      <c r="AA138" s="948"/>
      <c r="AB138" s="1082" t="s">
        <v>383</v>
      </c>
      <c r="AC138" s="1082"/>
      <c r="AD138" s="1082"/>
      <c r="AE138" s="1082"/>
      <c r="AF138" s="1082" t="s">
        <v>383</v>
      </c>
      <c r="AG138" s="1082"/>
      <c r="AH138" s="1082"/>
      <c r="AI138" s="1082"/>
      <c r="AJ138" s="1082" t="s">
        <v>383</v>
      </c>
      <c r="AK138" s="1082"/>
      <c r="AL138" s="1082"/>
      <c r="AM138" s="1082"/>
      <c r="AN138" s="948"/>
      <c r="AO138" s="948"/>
      <c r="AP138" s="948"/>
      <c r="AQ138" s="948"/>
      <c r="AR138" s="948"/>
      <c r="AS138" s="948"/>
      <c r="AT138" s="948"/>
      <c r="AU138" s="948"/>
      <c r="AV138" s="948"/>
      <c r="AW138" s="948"/>
      <c r="AX138" s="948"/>
      <c r="AY138" s="948"/>
      <c r="AZ138" s="1049"/>
      <c r="BA138" s="138"/>
    </row>
    <row r="139" spans="1:53">
      <c r="A139" s="153"/>
      <c r="B139" s="972" t="s">
        <v>131</v>
      </c>
      <c r="C139" s="974"/>
      <c r="D139" s="1082"/>
      <c r="E139" s="1082"/>
      <c r="F139" s="1082"/>
      <c r="G139" s="1082"/>
      <c r="H139" s="948"/>
      <c r="I139" s="948"/>
      <c r="J139" s="948"/>
      <c r="K139" s="948"/>
      <c r="L139" s="948"/>
      <c r="M139" s="948"/>
      <c r="N139" s="948"/>
      <c r="O139" s="948"/>
      <c r="P139" s="1082"/>
      <c r="Q139" s="1082"/>
      <c r="R139" s="1082"/>
      <c r="S139" s="1082"/>
      <c r="T139" s="948"/>
      <c r="U139" s="948"/>
      <c r="V139" s="948"/>
      <c r="W139" s="948"/>
      <c r="X139" s="948"/>
      <c r="Y139" s="948"/>
      <c r="Z139" s="948"/>
      <c r="AA139" s="948"/>
      <c r="AB139" s="1082" t="s">
        <v>383</v>
      </c>
      <c r="AC139" s="1082"/>
      <c r="AD139" s="1082"/>
      <c r="AE139" s="1082"/>
      <c r="AF139" s="1082" t="s">
        <v>383</v>
      </c>
      <c r="AG139" s="1082"/>
      <c r="AH139" s="1082"/>
      <c r="AI139" s="1082"/>
      <c r="AJ139" s="1082" t="s">
        <v>383</v>
      </c>
      <c r="AK139" s="1082"/>
      <c r="AL139" s="1082"/>
      <c r="AM139" s="1082"/>
      <c r="AN139" s="948"/>
      <c r="AO139" s="948"/>
      <c r="AP139" s="948"/>
      <c r="AQ139" s="948"/>
      <c r="AR139" s="948"/>
      <c r="AS139" s="948"/>
      <c r="AT139" s="948"/>
      <c r="AU139" s="948"/>
      <c r="AV139" s="948"/>
      <c r="AW139" s="948"/>
      <c r="AX139" s="948"/>
      <c r="AY139" s="948"/>
      <c r="AZ139" s="1049"/>
      <c r="BA139" s="138"/>
    </row>
    <row r="140" spans="1:53">
      <c r="A140" s="153"/>
      <c r="B140" s="972" t="s">
        <v>429</v>
      </c>
      <c r="C140" s="974"/>
      <c r="D140" s="1082"/>
      <c r="E140" s="1082"/>
      <c r="F140" s="1082"/>
      <c r="G140" s="1082"/>
      <c r="H140" s="948"/>
      <c r="I140" s="948"/>
      <c r="J140" s="948"/>
      <c r="K140" s="948"/>
      <c r="L140" s="948"/>
      <c r="M140" s="948"/>
      <c r="N140" s="948"/>
      <c r="O140" s="948"/>
      <c r="P140" s="1082"/>
      <c r="Q140" s="1082"/>
      <c r="R140" s="1082"/>
      <c r="S140" s="1082"/>
      <c r="T140" s="948"/>
      <c r="U140" s="948"/>
      <c r="V140" s="948"/>
      <c r="W140" s="948"/>
      <c r="X140" s="948"/>
      <c r="Y140" s="948"/>
      <c r="Z140" s="948"/>
      <c r="AA140" s="948"/>
      <c r="AB140" s="1082" t="s">
        <v>383</v>
      </c>
      <c r="AC140" s="1082"/>
      <c r="AD140" s="1082"/>
      <c r="AE140" s="1082"/>
      <c r="AF140" s="1082" t="s">
        <v>383</v>
      </c>
      <c r="AG140" s="1082"/>
      <c r="AH140" s="1082"/>
      <c r="AI140" s="1082"/>
      <c r="AJ140" s="1082" t="s">
        <v>383</v>
      </c>
      <c r="AK140" s="1082"/>
      <c r="AL140" s="1082"/>
      <c r="AM140" s="1082"/>
      <c r="AN140" s="948"/>
      <c r="AO140" s="948"/>
      <c r="AP140" s="948"/>
      <c r="AQ140" s="948"/>
      <c r="AR140" s="948"/>
      <c r="AS140" s="948"/>
      <c r="AT140" s="948"/>
      <c r="AU140" s="948"/>
      <c r="AV140" s="948"/>
      <c r="AW140" s="948"/>
      <c r="AX140" s="948"/>
      <c r="AY140" s="948"/>
      <c r="AZ140" s="1049"/>
      <c r="BA140" s="138"/>
    </row>
    <row r="141" spans="1:53">
      <c r="A141" s="153"/>
      <c r="B141" s="972" t="s">
        <v>430</v>
      </c>
      <c r="C141" s="974"/>
      <c r="D141" s="1082"/>
      <c r="E141" s="1082"/>
      <c r="F141" s="1082"/>
      <c r="G141" s="1082"/>
      <c r="H141" s="948"/>
      <c r="I141" s="948"/>
      <c r="J141" s="948"/>
      <c r="K141" s="948"/>
      <c r="L141" s="948"/>
      <c r="M141" s="948"/>
      <c r="N141" s="948"/>
      <c r="O141" s="948"/>
      <c r="P141" s="1082"/>
      <c r="Q141" s="1082"/>
      <c r="R141" s="1082"/>
      <c r="S141" s="1082"/>
      <c r="T141" s="948"/>
      <c r="U141" s="948"/>
      <c r="V141" s="948"/>
      <c r="W141" s="948"/>
      <c r="X141" s="948"/>
      <c r="Y141" s="948"/>
      <c r="Z141" s="948"/>
      <c r="AA141" s="948"/>
      <c r="AB141" s="1082" t="s">
        <v>383</v>
      </c>
      <c r="AC141" s="1082"/>
      <c r="AD141" s="1082"/>
      <c r="AE141" s="1082"/>
      <c r="AF141" s="1082" t="s">
        <v>383</v>
      </c>
      <c r="AG141" s="1082"/>
      <c r="AH141" s="1082"/>
      <c r="AI141" s="1082"/>
      <c r="AJ141" s="1082" t="s">
        <v>383</v>
      </c>
      <c r="AK141" s="1082"/>
      <c r="AL141" s="1082"/>
      <c r="AM141" s="1082"/>
      <c r="AN141" s="948"/>
      <c r="AO141" s="948"/>
      <c r="AP141" s="948"/>
      <c r="AQ141" s="948"/>
      <c r="AR141" s="948"/>
      <c r="AS141" s="948"/>
      <c r="AT141" s="948"/>
      <c r="AU141" s="948"/>
      <c r="AV141" s="948"/>
      <c r="AW141" s="948"/>
      <c r="AX141" s="948"/>
      <c r="AY141" s="948"/>
      <c r="AZ141" s="1049"/>
      <c r="BA141" s="138"/>
    </row>
    <row r="142" spans="1:53">
      <c r="A142" s="153"/>
      <c r="B142" s="972" t="s">
        <v>160</v>
      </c>
      <c r="C142" s="974"/>
      <c r="D142" s="1082"/>
      <c r="E142" s="1082"/>
      <c r="F142" s="1082"/>
      <c r="G142" s="1082"/>
      <c r="H142" s="948"/>
      <c r="I142" s="948"/>
      <c r="J142" s="948"/>
      <c r="K142" s="948"/>
      <c r="L142" s="948"/>
      <c r="M142" s="948"/>
      <c r="N142" s="948"/>
      <c r="O142" s="948"/>
      <c r="P142" s="1082"/>
      <c r="Q142" s="1082"/>
      <c r="R142" s="1082"/>
      <c r="S142" s="1082"/>
      <c r="T142" s="948"/>
      <c r="U142" s="948"/>
      <c r="V142" s="948"/>
      <c r="W142" s="948"/>
      <c r="X142" s="948"/>
      <c r="Y142" s="948"/>
      <c r="Z142" s="948"/>
      <c r="AA142" s="948"/>
      <c r="AB142" s="1082" t="s">
        <v>383</v>
      </c>
      <c r="AC142" s="1082"/>
      <c r="AD142" s="1082"/>
      <c r="AE142" s="1082"/>
      <c r="AF142" s="1082" t="s">
        <v>383</v>
      </c>
      <c r="AG142" s="1082"/>
      <c r="AH142" s="1082"/>
      <c r="AI142" s="1082"/>
      <c r="AJ142" s="1082" t="s">
        <v>383</v>
      </c>
      <c r="AK142" s="1082"/>
      <c r="AL142" s="1082"/>
      <c r="AM142" s="1082"/>
      <c r="AN142" s="948"/>
      <c r="AO142" s="948"/>
      <c r="AP142" s="948"/>
      <c r="AQ142" s="948"/>
      <c r="AR142" s="948"/>
      <c r="AS142" s="948"/>
      <c r="AT142" s="948"/>
      <c r="AU142" s="948"/>
      <c r="AV142" s="948"/>
      <c r="AW142" s="948"/>
      <c r="AX142" s="948"/>
      <c r="AY142" s="948"/>
      <c r="AZ142" s="1049"/>
      <c r="BA142" s="138"/>
    </row>
    <row r="143" spans="1:53">
      <c r="A143" s="153"/>
      <c r="B143" s="972" t="s">
        <v>161</v>
      </c>
      <c r="C143" s="974"/>
      <c r="D143" s="1082"/>
      <c r="E143" s="1082"/>
      <c r="F143" s="1082"/>
      <c r="G143" s="1082"/>
      <c r="H143" s="948"/>
      <c r="I143" s="948"/>
      <c r="J143" s="948"/>
      <c r="K143" s="948"/>
      <c r="L143" s="948"/>
      <c r="M143" s="948"/>
      <c r="N143" s="948"/>
      <c r="O143" s="948"/>
      <c r="P143" s="1082"/>
      <c r="Q143" s="1082"/>
      <c r="R143" s="1082"/>
      <c r="S143" s="1082"/>
      <c r="T143" s="948"/>
      <c r="U143" s="948"/>
      <c r="V143" s="948"/>
      <c r="W143" s="948"/>
      <c r="X143" s="948"/>
      <c r="Y143" s="948"/>
      <c r="Z143" s="948"/>
      <c r="AA143" s="948"/>
      <c r="AB143" s="1082" t="s">
        <v>383</v>
      </c>
      <c r="AC143" s="1082"/>
      <c r="AD143" s="1082"/>
      <c r="AE143" s="1082"/>
      <c r="AF143" s="1082" t="s">
        <v>383</v>
      </c>
      <c r="AG143" s="1082"/>
      <c r="AH143" s="1082"/>
      <c r="AI143" s="1082"/>
      <c r="AJ143" s="1082" t="s">
        <v>383</v>
      </c>
      <c r="AK143" s="1082"/>
      <c r="AL143" s="1082"/>
      <c r="AM143" s="1082"/>
      <c r="AN143" s="948"/>
      <c r="AO143" s="948"/>
      <c r="AP143" s="948"/>
      <c r="AQ143" s="948"/>
      <c r="AR143" s="948"/>
      <c r="AS143" s="948"/>
      <c r="AT143" s="948"/>
      <c r="AU143" s="948"/>
      <c r="AV143" s="948"/>
      <c r="AW143" s="948"/>
      <c r="AX143" s="948"/>
      <c r="AY143" s="948"/>
      <c r="AZ143" s="1049"/>
      <c r="BA143" s="138"/>
    </row>
    <row r="144" spans="1:53">
      <c r="A144" s="153"/>
      <c r="B144" s="972" t="s">
        <v>431</v>
      </c>
      <c r="C144" s="974"/>
      <c r="D144" s="1082"/>
      <c r="E144" s="1082"/>
      <c r="F144" s="1082"/>
      <c r="G144" s="1082"/>
      <c r="H144" s="948"/>
      <c r="I144" s="948"/>
      <c r="J144" s="948"/>
      <c r="K144" s="948"/>
      <c r="L144" s="948"/>
      <c r="M144" s="948"/>
      <c r="N144" s="948"/>
      <c r="O144" s="948"/>
      <c r="P144" s="1082"/>
      <c r="Q144" s="1082"/>
      <c r="R144" s="1082"/>
      <c r="S144" s="1082"/>
      <c r="T144" s="948"/>
      <c r="U144" s="948"/>
      <c r="V144" s="948"/>
      <c r="W144" s="948"/>
      <c r="X144" s="948"/>
      <c r="Y144" s="948"/>
      <c r="Z144" s="948"/>
      <c r="AA144" s="948"/>
      <c r="AB144" s="1082" t="s">
        <v>383</v>
      </c>
      <c r="AC144" s="1082"/>
      <c r="AD144" s="1082"/>
      <c r="AE144" s="1082"/>
      <c r="AF144" s="1082" t="s">
        <v>383</v>
      </c>
      <c r="AG144" s="1082"/>
      <c r="AH144" s="1082"/>
      <c r="AI144" s="1082"/>
      <c r="AJ144" s="1082" t="s">
        <v>383</v>
      </c>
      <c r="AK144" s="1082"/>
      <c r="AL144" s="1082"/>
      <c r="AM144" s="1082"/>
      <c r="AN144" s="948"/>
      <c r="AO144" s="948"/>
      <c r="AP144" s="948"/>
      <c r="AQ144" s="948"/>
      <c r="AR144" s="948"/>
      <c r="AS144" s="948"/>
      <c r="AT144" s="948"/>
      <c r="AU144" s="948"/>
      <c r="AV144" s="948"/>
      <c r="AW144" s="948"/>
      <c r="AX144" s="948"/>
      <c r="AY144" s="948"/>
      <c r="AZ144" s="1049"/>
      <c r="BA144" s="138"/>
    </row>
    <row r="145" spans="1:53">
      <c r="A145" s="153"/>
      <c r="B145" s="972" t="s">
        <v>162</v>
      </c>
      <c r="C145" s="974"/>
      <c r="D145" s="1082"/>
      <c r="E145" s="1082"/>
      <c r="F145" s="1082"/>
      <c r="G145" s="1082"/>
      <c r="H145" s="948"/>
      <c r="I145" s="948"/>
      <c r="J145" s="948"/>
      <c r="K145" s="948"/>
      <c r="L145" s="948"/>
      <c r="M145" s="948"/>
      <c r="N145" s="948"/>
      <c r="O145" s="948"/>
      <c r="P145" s="1082"/>
      <c r="Q145" s="1082"/>
      <c r="R145" s="1082"/>
      <c r="S145" s="1082"/>
      <c r="T145" s="948"/>
      <c r="U145" s="948"/>
      <c r="V145" s="948"/>
      <c r="W145" s="948"/>
      <c r="X145" s="948"/>
      <c r="Y145" s="948"/>
      <c r="Z145" s="948"/>
      <c r="AA145" s="948"/>
      <c r="AB145" s="1082" t="s">
        <v>383</v>
      </c>
      <c r="AC145" s="1082"/>
      <c r="AD145" s="1082"/>
      <c r="AE145" s="1082"/>
      <c r="AF145" s="1082" t="s">
        <v>383</v>
      </c>
      <c r="AG145" s="1082"/>
      <c r="AH145" s="1082"/>
      <c r="AI145" s="1082"/>
      <c r="AJ145" s="1082" t="s">
        <v>383</v>
      </c>
      <c r="AK145" s="1082"/>
      <c r="AL145" s="1082"/>
      <c r="AM145" s="1082"/>
      <c r="AN145" s="948"/>
      <c r="AO145" s="948"/>
      <c r="AP145" s="948"/>
      <c r="AQ145" s="948"/>
      <c r="AR145" s="948"/>
      <c r="AS145" s="948"/>
      <c r="AT145" s="948"/>
      <c r="AU145" s="948"/>
      <c r="AV145" s="948"/>
      <c r="AW145" s="948"/>
      <c r="AX145" s="948"/>
      <c r="AY145" s="948"/>
      <c r="AZ145" s="1049"/>
      <c r="BA145" s="138"/>
    </row>
    <row r="146" spans="1:53">
      <c r="A146" s="153"/>
      <c r="B146" s="972" t="s">
        <v>163</v>
      </c>
      <c r="C146" s="974"/>
      <c r="D146" s="1082"/>
      <c r="E146" s="1082"/>
      <c r="F146" s="1082"/>
      <c r="G146" s="1082"/>
      <c r="H146" s="948"/>
      <c r="I146" s="948"/>
      <c r="J146" s="948"/>
      <c r="K146" s="948"/>
      <c r="L146" s="948"/>
      <c r="M146" s="948"/>
      <c r="N146" s="948"/>
      <c r="O146" s="948"/>
      <c r="P146" s="1082"/>
      <c r="Q146" s="1082"/>
      <c r="R146" s="1082"/>
      <c r="S146" s="1082"/>
      <c r="T146" s="948"/>
      <c r="U146" s="948"/>
      <c r="V146" s="948"/>
      <c r="W146" s="948"/>
      <c r="X146" s="948"/>
      <c r="Y146" s="948"/>
      <c r="Z146" s="948"/>
      <c r="AA146" s="948"/>
      <c r="AB146" s="1082" t="s">
        <v>383</v>
      </c>
      <c r="AC146" s="1082"/>
      <c r="AD146" s="1082"/>
      <c r="AE146" s="1082"/>
      <c r="AF146" s="1082" t="s">
        <v>383</v>
      </c>
      <c r="AG146" s="1082"/>
      <c r="AH146" s="1082"/>
      <c r="AI146" s="1082"/>
      <c r="AJ146" s="1082" t="s">
        <v>383</v>
      </c>
      <c r="AK146" s="1082"/>
      <c r="AL146" s="1082"/>
      <c r="AM146" s="1082"/>
      <c r="AN146" s="948"/>
      <c r="AO146" s="948"/>
      <c r="AP146" s="948"/>
      <c r="AQ146" s="948"/>
      <c r="AR146" s="948"/>
      <c r="AS146" s="948"/>
      <c r="AT146" s="948"/>
      <c r="AU146" s="948"/>
      <c r="AV146" s="948"/>
      <c r="AW146" s="948"/>
      <c r="AX146" s="948"/>
      <c r="AY146" s="948"/>
      <c r="AZ146" s="1049"/>
      <c r="BA146" s="138"/>
    </row>
    <row r="147" spans="1:53">
      <c r="A147" s="153"/>
      <c r="B147" s="972" t="s">
        <v>432</v>
      </c>
      <c r="C147" s="974"/>
      <c r="D147" s="1082"/>
      <c r="E147" s="1082"/>
      <c r="F147" s="1082"/>
      <c r="G147" s="1082"/>
      <c r="H147" s="948"/>
      <c r="I147" s="948"/>
      <c r="J147" s="948"/>
      <c r="K147" s="948"/>
      <c r="L147" s="948"/>
      <c r="M147" s="948"/>
      <c r="N147" s="948"/>
      <c r="O147" s="948"/>
      <c r="P147" s="1082"/>
      <c r="Q147" s="1082"/>
      <c r="R147" s="1082"/>
      <c r="S147" s="1082"/>
      <c r="T147" s="948"/>
      <c r="U147" s="948"/>
      <c r="V147" s="948"/>
      <c r="W147" s="948"/>
      <c r="X147" s="948"/>
      <c r="Y147" s="948"/>
      <c r="Z147" s="948"/>
      <c r="AA147" s="948"/>
      <c r="AB147" s="1082" t="s">
        <v>383</v>
      </c>
      <c r="AC147" s="1082"/>
      <c r="AD147" s="1082"/>
      <c r="AE147" s="1082"/>
      <c r="AF147" s="1082" t="s">
        <v>383</v>
      </c>
      <c r="AG147" s="1082"/>
      <c r="AH147" s="1082"/>
      <c r="AI147" s="1082"/>
      <c r="AJ147" s="1082" t="s">
        <v>383</v>
      </c>
      <c r="AK147" s="1082"/>
      <c r="AL147" s="1082"/>
      <c r="AM147" s="1082"/>
      <c r="AN147" s="948"/>
      <c r="AO147" s="948"/>
      <c r="AP147" s="948"/>
      <c r="AQ147" s="948"/>
      <c r="AR147" s="948"/>
      <c r="AS147" s="948"/>
      <c r="AT147" s="948"/>
      <c r="AU147" s="948"/>
      <c r="AV147" s="948"/>
      <c r="AW147" s="948"/>
      <c r="AX147" s="948"/>
      <c r="AY147" s="948"/>
      <c r="AZ147" s="1049"/>
      <c r="BA147" s="138"/>
    </row>
    <row r="148" spans="1:53">
      <c r="A148" s="153"/>
      <c r="B148" s="972" t="s">
        <v>433</v>
      </c>
      <c r="C148" s="974"/>
      <c r="D148" s="1082"/>
      <c r="E148" s="1082"/>
      <c r="F148" s="1082"/>
      <c r="G148" s="1082"/>
      <c r="H148" s="948"/>
      <c r="I148" s="948"/>
      <c r="J148" s="948"/>
      <c r="K148" s="948"/>
      <c r="L148" s="948"/>
      <c r="M148" s="948"/>
      <c r="N148" s="948"/>
      <c r="O148" s="948"/>
      <c r="P148" s="1082"/>
      <c r="Q148" s="1082"/>
      <c r="R148" s="1082"/>
      <c r="S148" s="1082"/>
      <c r="T148" s="948"/>
      <c r="U148" s="948"/>
      <c r="V148" s="948"/>
      <c r="W148" s="948"/>
      <c r="X148" s="948"/>
      <c r="Y148" s="948"/>
      <c r="Z148" s="948"/>
      <c r="AA148" s="948"/>
      <c r="AB148" s="1082" t="s">
        <v>383</v>
      </c>
      <c r="AC148" s="1082"/>
      <c r="AD148" s="1082"/>
      <c r="AE148" s="1082"/>
      <c r="AF148" s="1082" t="s">
        <v>383</v>
      </c>
      <c r="AG148" s="1082"/>
      <c r="AH148" s="1082"/>
      <c r="AI148" s="1082"/>
      <c r="AJ148" s="1082" t="s">
        <v>383</v>
      </c>
      <c r="AK148" s="1082"/>
      <c r="AL148" s="1082"/>
      <c r="AM148" s="1082"/>
      <c r="AN148" s="948"/>
      <c r="AO148" s="948"/>
      <c r="AP148" s="948"/>
      <c r="AQ148" s="948"/>
      <c r="AR148" s="948"/>
      <c r="AS148" s="948"/>
      <c r="AT148" s="948"/>
      <c r="AU148" s="948"/>
      <c r="AV148" s="948"/>
      <c r="AW148" s="948"/>
      <c r="AX148" s="948"/>
      <c r="AY148" s="948"/>
      <c r="AZ148" s="1049"/>
      <c r="BA148" s="138"/>
    </row>
    <row r="149" spans="1:53">
      <c r="A149" s="153"/>
      <c r="B149" s="972" t="s">
        <v>434</v>
      </c>
      <c r="C149" s="974"/>
      <c r="D149" s="1082"/>
      <c r="E149" s="1082"/>
      <c r="F149" s="1082"/>
      <c r="G149" s="1082"/>
      <c r="H149" s="948"/>
      <c r="I149" s="948"/>
      <c r="J149" s="948"/>
      <c r="K149" s="948"/>
      <c r="L149" s="948"/>
      <c r="M149" s="948"/>
      <c r="N149" s="948"/>
      <c r="O149" s="948"/>
      <c r="P149" s="1082"/>
      <c r="Q149" s="1082"/>
      <c r="R149" s="1082"/>
      <c r="S149" s="1082"/>
      <c r="T149" s="948"/>
      <c r="U149" s="948"/>
      <c r="V149" s="948"/>
      <c r="W149" s="948"/>
      <c r="X149" s="948"/>
      <c r="Y149" s="948"/>
      <c r="Z149" s="948"/>
      <c r="AA149" s="948"/>
      <c r="AB149" s="1082" t="s">
        <v>475</v>
      </c>
      <c r="AC149" s="1082"/>
      <c r="AD149" s="1082"/>
      <c r="AE149" s="1082"/>
      <c r="AF149" s="1082" t="s">
        <v>475</v>
      </c>
      <c r="AG149" s="1082"/>
      <c r="AH149" s="1082"/>
      <c r="AI149" s="1082"/>
      <c r="AJ149" s="1082" t="s">
        <v>475</v>
      </c>
      <c r="AK149" s="1082"/>
      <c r="AL149" s="1082"/>
      <c r="AM149" s="1082"/>
      <c r="AN149" s="948"/>
      <c r="AO149" s="948"/>
      <c r="AP149" s="948"/>
      <c r="AQ149" s="948"/>
      <c r="AR149" s="948"/>
      <c r="AS149" s="948"/>
      <c r="AT149" s="948"/>
      <c r="AU149" s="948"/>
      <c r="AV149" s="948"/>
      <c r="AW149" s="948"/>
      <c r="AX149" s="948"/>
      <c r="AY149" s="948"/>
      <c r="AZ149" s="1049"/>
      <c r="BA149" s="138"/>
    </row>
    <row r="150" spans="1:53">
      <c r="A150" s="153"/>
      <c r="B150" s="972" t="s">
        <v>435</v>
      </c>
      <c r="C150" s="974"/>
      <c r="D150" s="1082"/>
      <c r="E150" s="1082"/>
      <c r="F150" s="1082"/>
      <c r="G150" s="1082"/>
      <c r="H150" s="948"/>
      <c r="I150" s="948"/>
      <c r="J150" s="948"/>
      <c r="K150" s="948"/>
      <c r="L150" s="948"/>
      <c r="M150" s="948"/>
      <c r="N150" s="948"/>
      <c r="O150" s="948"/>
      <c r="P150" s="1082"/>
      <c r="Q150" s="1082"/>
      <c r="R150" s="1082"/>
      <c r="S150" s="1082"/>
      <c r="T150" s="948"/>
      <c r="U150" s="948"/>
      <c r="V150" s="948"/>
      <c r="W150" s="948"/>
      <c r="X150" s="948"/>
      <c r="Y150" s="948"/>
      <c r="Z150" s="948"/>
      <c r="AA150" s="948"/>
      <c r="AB150" s="1082" t="s">
        <v>383</v>
      </c>
      <c r="AC150" s="1082"/>
      <c r="AD150" s="1082"/>
      <c r="AE150" s="1082"/>
      <c r="AF150" s="1082" t="s">
        <v>383</v>
      </c>
      <c r="AG150" s="1082"/>
      <c r="AH150" s="1082"/>
      <c r="AI150" s="1082"/>
      <c r="AJ150" s="1082" t="s">
        <v>383</v>
      </c>
      <c r="AK150" s="1082"/>
      <c r="AL150" s="1082"/>
      <c r="AM150" s="1082"/>
      <c r="AN150" s="948"/>
      <c r="AO150" s="948"/>
      <c r="AP150" s="948"/>
      <c r="AQ150" s="948"/>
      <c r="AR150" s="948"/>
      <c r="AS150" s="948"/>
      <c r="AT150" s="948"/>
      <c r="AU150" s="948"/>
      <c r="AV150" s="948"/>
      <c r="AW150" s="948"/>
      <c r="AX150" s="948"/>
      <c r="AY150" s="948"/>
      <c r="AZ150" s="1049"/>
      <c r="BA150" s="138"/>
    </row>
    <row r="151" spans="1:53">
      <c r="A151" s="153"/>
      <c r="B151" s="972" t="s">
        <v>164</v>
      </c>
      <c r="C151" s="974"/>
      <c r="D151" s="1082"/>
      <c r="E151" s="1082"/>
      <c r="F151" s="1082"/>
      <c r="G151" s="1082"/>
      <c r="H151" s="948"/>
      <c r="I151" s="948"/>
      <c r="J151" s="948"/>
      <c r="K151" s="948"/>
      <c r="L151" s="948"/>
      <c r="M151" s="948"/>
      <c r="N151" s="948"/>
      <c r="O151" s="948"/>
      <c r="P151" s="1082"/>
      <c r="Q151" s="1082"/>
      <c r="R151" s="1082"/>
      <c r="S151" s="1082"/>
      <c r="T151" s="948"/>
      <c r="U151" s="948"/>
      <c r="V151" s="948"/>
      <c r="W151" s="948"/>
      <c r="X151" s="948"/>
      <c r="Y151" s="948"/>
      <c r="Z151" s="948"/>
      <c r="AA151" s="948"/>
      <c r="AB151" s="1082" t="s">
        <v>444</v>
      </c>
      <c r="AC151" s="1082"/>
      <c r="AD151" s="1082"/>
      <c r="AE151" s="1082"/>
      <c r="AF151" s="1082" t="s">
        <v>444</v>
      </c>
      <c r="AG151" s="1082"/>
      <c r="AH151" s="1082"/>
      <c r="AI151" s="1082"/>
      <c r="AJ151" s="1082" t="s">
        <v>444</v>
      </c>
      <c r="AK151" s="1082"/>
      <c r="AL151" s="1082"/>
      <c r="AM151" s="1082"/>
      <c r="AN151" s="948"/>
      <c r="AO151" s="948"/>
      <c r="AP151" s="948"/>
      <c r="AQ151" s="948"/>
      <c r="AR151" s="948"/>
      <c r="AS151" s="948"/>
      <c r="AT151" s="948"/>
      <c r="AU151" s="948"/>
      <c r="AV151" s="948"/>
      <c r="AW151" s="948"/>
      <c r="AX151" s="948"/>
      <c r="AY151" s="948"/>
      <c r="AZ151" s="1049"/>
      <c r="BA151" s="138"/>
    </row>
    <row r="152" spans="1:53">
      <c r="A152" s="153"/>
      <c r="B152" s="972" t="s">
        <v>165</v>
      </c>
      <c r="C152" s="974"/>
      <c r="D152" s="1082"/>
      <c r="E152" s="1082"/>
      <c r="F152" s="1082"/>
      <c r="G152" s="1082"/>
      <c r="H152" s="948"/>
      <c r="I152" s="948"/>
      <c r="J152" s="948"/>
      <c r="K152" s="948"/>
      <c r="L152" s="948"/>
      <c r="M152" s="948"/>
      <c r="N152" s="948"/>
      <c r="O152" s="948"/>
      <c r="P152" s="1082"/>
      <c r="Q152" s="1082"/>
      <c r="R152" s="1082"/>
      <c r="S152" s="1082"/>
      <c r="T152" s="948"/>
      <c r="U152" s="948"/>
      <c r="V152" s="948"/>
      <c r="W152" s="948"/>
      <c r="X152" s="948"/>
      <c r="Y152" s="948"/>
      <c r="Z152" s="948"/>
      <c r="AA152" s="948"/>
      <c r="AB152" s="1082" t="s">
        <v>472</v>
      </c>
      <c r="AC152" s="1082"/>
      <c r="AD152" s="1082"/>
      <c r="AE152" s="1082"/>
      <c r="AF152" s="1082" t="s">
        <v>472</v>
      </c>
      <c r="AG152" s="1082"/>
      <c r="AH152" s="1082"/>
      <c r="AI152" s="1082"/>
      <c r="AJ152" s="1082" t="s">
        <v>472</v>
      </c>
      <c r="AK152" s="1082"/>
      <c r="AL152" s="1082"/>
      <c r="AM152" s="1082"/>
      <c r="AN152" s="948"/>
      <c r="AO152" s="948"/>
      <c r="AP152" s="948"/>
      <c r="AQ152" s="948"/>
      <c r="AR152" s="948"/>
      <c r="AS152" s="948"/>
      <c r="AT152" s="948"/>
      <c r="AU152" s="948"/>
      <c r="AV152" s="948"/>
      <c r="AW152" s="948"/>
      <c r="AX152" s="948"/>
      <c r="AY152" s="948"/>
      <c r="AZ152" s="1049"/>
      <c r="BA152" s="138"/>
    </row>
    <row r="153" spans="1:53">
      <c r="A153" s="153"/>
      <c r="B153" s="972" t="s">
        <v>469</v>
      </c>
      <c r="C153" s="974"/>
      <c r="D153" s="1082"/>
      <c r="E153" s="1082"/>
      <c r="F153" s="1082"/>
      <c r="G153" s="1082"/>
      <c r="H153" s="948"/>
      <c r="I153" s="948"/>
      <c r="J153" s="948"/>
      <c r="K153" s="948"/>
      <c r="L153" s="948"/>
      <c r="M153" s="948"/>
      <c r="N153" s="948"/>
      <c r="O153" s="948"/>
      <c r="P153" s="1082"/>
      <c r="Q153" s="1082"/>
      <c r="R153" s="1082"/>
      <c r="S153" s="1082"/>
      <c r="T153" s="948"/>
      <c r="U153" s="948"/>
      <c r="V153" s="948"/>
      <c r="W153" s="948"/>
      <c r="X153" s="948"/>
      <c r="Y153" s="948"/>
      <c r="Z153" s="948"/>
      <c r="AA153" s="948"/>
      <c r="AB153" s="1082" t="s">
        <v>474</v>
      </c>
      <c r="AC153" s="1082"/>
      <c r="AD153" s="1082"/>
      <c r="AE153" s="1082"/>
      <c r="AF153" s="1082" t="s">
        <v>474</v>
      </c>
      <c r="AG153" s="1082"/>
      <c r="AH153" s="1082"/>
      <c r="AI153" s="1082"/>
      <c r="AJ153" s="1082" t="s">
        <v>474</v>
      </c>
      <c r="AK153" s="1082"/>
      <c r="AL153" s="1082"/>
      <c r="AM153" s="1082"/>
      <c r="AN153" s="948"/>
      <c r="AO153" s="948"/>
      <c r="AP153" s="948"/>
      <c r="AQ153" s="948"/>
      <c r="AR153" s="948"/>
      <c r="AS153" s="948"/>
      <c r="AT153" s="948"/>
      <c r="AU153" s="948"/>
      <c r="AV153" s="948"/>
      <c r="AW153" s="948"/>
      <c r="AX153" s="948"/>
      <c r="AY153" s="948"/>
      <c r="AZ153" s="1049"/>
      <c r="BA153" s="138"/>
    </row>
    <row r="154" spans="1:53">
      <c r="A154" s="153"/>
      <c r="B154" s="972" t="s">
        <v>469</v>
      </c>
      <c r="C154" s="974"/>
      <c r="D154" s="1082"/>
      <c r="E154" s="1082"/>
      <c r="F154" s="1082"/>
      <c r="G154" s="1082"/>
      <c r="H154" s="948"/>
      <c r="I154" s="948"/>
      <c r="J154" s="948"/>
      <c r="K154" s="948"/>
      <c r="L154" s="948"/>
      <c r="M154" s="948"/>
      <c r="N154" s="948"/>
      <c r="O154" s="948"/>
      <c r="P154" s="1082"/>
      <c r="Q154" s="1082"/>
      <c r="R154" s="1082"/>
      <c r="S154" s="1082"/>
      <c r="T154" s="948"/>
      <c r="U154" s="948"/>
      <c r="V154" s="948"/>
      <c r="W154" s="948"/>
      <c r="X154" s="948"/>
      <c r="Y154" s="948"/>
      <c r="Z154" s="948"/>
      <c r="AA154" s="948"/>
      <c r="AB154" s="1082" t="s">
        <v>473</v>
      </c>
      <c r="AC154" s="1082"/>
      <c r="AD154" s="1082"/>
      <c r="AE154" s="1082"/>
      <c r="AF154" s="1082" t="s">
        <v>473</v>
      </c>
      <c r="AG154" s="1082"/>
      <c r="AH154" s="1082"/>
      <c r="AI154" s="1082"/>
      <c r="AJ154" s="1082" t="s">
        <v>473</v>
      </c>
      <c r="AK154" s="1082"/>
      <c r="AL154" s="1082"/>
      <c r="AM154" s="1082"/>
      <c r="AN154" s="948"/>
      <c r="AO154" s="948"/>
      <c r="AP154" s="948"/>
      <c r="AQ154" s="948"/>
      <c r="AR154" s="948"/>
      <c r="AS154" s="948"/>
      <c r="AT154" s="948"/>
      <c r="AU154" s="948"/>
      <c r="AV154" s="948"/>
      <c r="AW154" s="948"/>
      <c r="AX154" s="948"/>
      <c r="AY154" s="948"/>
      <c r="AZ154" s="1049"/>
      <c r="BA154" s="138"/>
    </row>
    <row r="155" spans="1:53">
      <c r="A155" s="153"/>
      <c r="B155" s="972" t="s">
        <v>166</v>
      </c>
      <c r="C155" s="974"/>
      <c r="D155" s="1082"/>
      <c r="E155" s="1082"/>
      <c r="F155" s="1082"/>
      <c r="G155" s="1082"/>
      <c r="H155" s="948"/>
      <c r="I155" s="948"/>
      <c r="J155" s="948"/>
      <c r="K155" s="948"/>
      <c r="L155" s="948"/>
      <c r="M155" s="948"/>
      <c r="N155" s="948"/>
      <c r="O155" s="948"/>
      <c r="P155" s="1082"/>
      <c r="Q155" s="1082"/>
      <c r="R155" s="1082"/>
      <c r="S155" s="1082"/>
      <c r="T155" s="948"/>
      <c r="U155" s="948"/>
      <c r="V155" s="948"/>
      <c r="W155" s="948"/>
      <c r="X155" s="948"/>
      <c r="Y155" s="948"/>
      <c r="Z155" s="948"/>
      <c r="AA155" s="948"/>
      <c r="AB155" s="1082" t="s">
        <v>471</v>
      </c>
      <c r="AC155" s="1082"/>
      <c r="AD155" s="1082"/>
      <c r="AE155" s="1082"/>
      <c r="AF155" s="1082" t="s">
        <v>471</v>
      </c>
      <c r="AG155" s="1082"/>
      <c r="AH155" s="1082"/>
      <c r="AI155" s="1082"/>
      <c r="AJ155" s="1082" t="s">
        <v>471</v>
      </c>
      <c r="AK155" s="1082"/>
      <c r="AL155" s="1082"/>
      <c r="AM155" s="1082"/>
      <c r="AN155" s="948"/>
      <c r="AO155" s="948"/>
      <c r="AP155" s="948"/>
      <c r="AQ155" s="948"/>
      <c r="AR155" s="948"/>
      <c r="AS155" s="948"/>
      <c r="AT155" s="948"/>
      <c r="AU155" s="948"/>
      <c r="AV155" s="948"/>
      <c r="AW155" s="948"/>
      <c r="AX155" s="948"/>
      <c r="AY155" s="948"/>
      <c r="AZ155" s="1049"/>
      <c r="BA155" s="138"/>
    </row>
    <row r="156" spans="1:53">
      <c r="A156" s="153"/>
      <c r="B156" s="972" t="s">
        <v>167</v>
      </c>
      <c r="C156" s="974"/>
      <c r="D156" s="1082"/>
      <c r="E156" s="1082"/>
      <c r="F156" s="1082"/>
      <c r="G156" s="1082"/>
      <c r="H156" s="948"/>
      <c r="I156" s="948"/>
      <c r="J156" s="948"/>
      <c r="K156" s="948"/>
      <c r="L156" s="948"/>
      <c r="M156" s="948"/>
      <c r="N156" s="948"/>
      <c r="O156" s="948"/>
      <c r="P156" s="1082"/>
      <c r="Q156" s="1082"/>
      <c r="R156" s="1082"/>
      <c r="S156" s="1082"/>
      <c r="T156" s="948"/>
      <c r="U156" s="948"/>
      <c r="V156" s="948"/>
      <c r="W156" s="948"/>
      <c r="X156" s="948"/>
      <c r="Y156" s="948"/>
      <c r="Z156" s="948"/>
      <c r="AA156" s="948"/>
      <c r="AB156" s="1195">
        <v>150000</v>
      </c>
      <c r="AC156" s="1195"/>
      <c r="AD156" s="1195"/>
      <c r="AE156" s="1195"/>
      <c r="AF156" s="1195">
        <v>150000</v>
      </c>
      <c r="AG156" s="1195"/>
      <c r="AH156" s="1195"/>
      <c r="AI156" s="1195"/>
      <c r="AJ156" s="1195">
        <v>150000</v>
      </c>
      <c r="AK156" s="1195"/>
      <c r="AL156" s="1195"/>
      <c r="AM156" s="1195"/>
      <c r="AN156" s="948"/>
      <c r="AO156" s="948"/>
      <c r="AP156" s="948"/>
      <c r="AQ156" s="948"/>
      <c r="AR156" s="948"/>
      <c r="AS156" s="948"/>
      <c r="AT156" s="948"/>
      <c r="AU156" s="948"/>
      <c r="AV156" s="948"/>
      <c r="AW156" s="948"/>
      <c r="AX156" s="948"/>
      <c r="AY156" s="948"/>
      <c r="AZ156" s="1049"/>
      <c r="BA156" s="138"/>
    </row>
    <row r="157" spans="1:53" ht="15.75" thickBot="1">
      <c r="A157" s="153"/>
      <c r="B157" s="936">
        <v>9009</v>
      </c>
      <c r="C157" s="938"/>
      <c r="D157" s="1167"/>
      <c r="E157" s="1167"/>
      <c r="F157" s="1167"/>
      <c r="G157" s="1167"/>
      <c r="H157" s="1074"/>
      <c r="I157" s="1074"/>
      <c r="J157" s="1074"/>
      <c r="K157" s="1074"/>
      <c r="L157" s="1074"/>
      <c r="M157" s="1074"/>
      <c r="N157" s="1074"/>
      <c r="O157" s="1074"/>
      <c r="P157" s="1167"/>
      <c r="Q157" s="1167"/>
      <c r="R157" s="1167"/>
      <c r="S157" s="1167"/>
      <c r="T157" s="1074"/>
      <c r="U157" s="1074"/>
      <c r="V157" s="1074"/>
      <c r="W157" s="1074"/>
      <c r="X157" s="1074"/>
      <c r="Y157" s="1074"/>
      <c r="Z157" s="1074"/>
      <c r="AA157" s="1074"/>
      <c r="AB157" s="1168">
        <f>AB136+AB137+AB138+AB139+AB140+AB141+AB142+AB143+AB144+AB145+AB146+AB147+AB148+AB149+AB150+AB151+AB152+AB153+AB154+AB155+AB156</f>
        <v>264000</v>
      </c>
      <c r="AC157" s="1168"/>
      <c r="AD157" s="1168"/>
      <c r="AE157" s="1168"/>
      <c r="AF157" s="1168">
        <f t="shared" ref="AF157" si="34">AF136+AF137+AF138+AF139+AF140+AF141+AF142+AF143+AF144+AF145+AF146+AF147+AF148+AF149+AF150+AF151+AF152+AF153+AF154+AF155+AF156</f>
        <v>264000</v>
      </c>
      <c r="AG157" s="1168"/>
      <c r="AH157" s="1168"/>
      <c r="AI157" s="1168"/>
      <c r="AJ157" s="1168">
        <f t="shared" ref="AJ157" si="35">AJ136+AJ137+AJ138+AJ139+AJ140+AJ141+AJ142+AJ143+AJ144+AJ145+AJ146+AJ147+AJ148+AJ149+AJ150+AJ151+AJ152+AJ153+AJ154+AJ155+AJ156</f>
        <v>264000</v>
      </c>
      <c r="AK157" s="1168"/>
      <c r="AL157" s="1168"/>
      <c r="AM157" s="1168"/>
      <c r="AN157" s="1074"/>
      <c r="AO157" s="1074"/>
      <c r="AP157" s="1074"/>
      <c r="AQ157" s="1074"/>
      <c r="AR157" s="1074"/>
      <c r="AS157" s="1074"/>
      <c r="AT157" s="1074"/>
      <c r="AU157" s="1074"/>
      <c r="AV157" s="1074"/>
      <c r="AW157" s="1074"/>
      <c r="AX157" s="1074"/>
      <c r="AY157" s="1074"/>
      <c r="AZ157" s="1075"/>
      <c r="BA157" s="138"/>
    </row>
    <row r="158" spans="1:53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</row>
    <row r="159" spans="1:53" ht="1.5" customHeight="1">
      <c r="A159" s="108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08"/>
    </row>
    <row r="160" spans="1:53">
      <c r="A160" s="108"/>
      <c r="B160" s="1157" t="s">
        <v>242</v>
      </c>
      <c r="C160" s="1157"/>
      <c r="D160" s="1157"/>
      <c r="E160" s="1157"/>
      <c r="F160" s="1157"/>
      <c r="G160" s="1157"/>
      <c r="H160" s="1157"/>
      <c r="I160" s="1157"/>
      <c r="J160" s="1157"/>
      <c r="K160" s="1157"/>
      <c r="L160" s="1157"/>
      <c r="M160" s="1157"/>
      <c r="N160" s="1157"/>
      <c r="O160" s="1157"/>
      <c r="P160" s="1157"/>
      <c r="Q160" s="1157"/>
      <c r="R160" s="1157"/>
      <c r="S160" s="1157"/>
      <c r="T160" s="1157"/>
      <c r="U160" s="1157"/>
      <c r="V160" s="1157"/>
      <c r="W160" s="1157"/>
      <c r="X160" s="1157"/>
      <c r="Y160" s="1157"/>
      <c r="Z160" s="1157"/>
      <c r="AA160" s="1157"/>
      <c r="AB160" s="1157"/>
      <c r="AC160" s="1157"/>
      <c r="AD160" s="1157"/>
      <c r="AE160" s="1157"/>
      <c r="AF160" s="1157"/>
      <c r="AG160" s="1157"/>
      <c r="AH160" s="1157"/>
      <c r="AI160" s="1157"/>
      <c r="AJ160" s="1157"/>
      <c r="AK160" s="1157"/>
      <c r="AL160" s="1157"/>
      <c r="AM160" s="1157"/>
      <c r="AN160" s="1157"/>
      <c r="AO160" s="1157"/>
      <c r="AP160" s="1157"/>
      <c r="AQ160" s="1157"/>
      <c r="AR160" s="1157"/>
      <c r="AS160" s="1157"/>
      <c r="AT160" s="1157"/>
      <c r="AU160" s="1157"/>
      <c r="AV160" s="1157"/>
      <c r="AW160" s="1157"/>
      <c r="AX160" s="1157"/>
      <c r="AY160" s="1157"/>
      <c r="AZ160" s="1157"/>
      <c r="BA160" s="108"/>
    </row>
    <row r="161" spans="1:53" ht="3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</row>
    <row r="162" spans="1:53" s="204" customFormat="1" ht="12">
      <c r="A162" s="202"/>
      <c r="B162" s="1158" t="s">
        <v>0</v>
      </c>
      <c r="C162" s="1159"/>
      <c r="D162" s="1159"/>
      <c r="E162" s="1159"/>
      <c r="F162" s="1159"/>
      <c r="G162" s="1159"/>
      <c r="H162" s="1159"/>
      <c r="I162" s="1159"/>
      <c r="J162" s="1159"/>
      <c r="K162" s="1160"/>
      <c r="L162" s="1158" t="s">
        <v>224</v>
      </c>
      <c r="M162" s="1160"/>
      <c r="N162" s="1159" t="s">
        <v>192</v>
      </c>
      <c r="O162" s="1159"/>
      <c r="P162" s="1159"/>
      <c r="Q162" s="1164" t="s">
        <v>225</v>
      </c>
      <c r="R162" s="1165"/>
      <c r="S162" s="1165"/>
      <c r="T162" s="1165"/>
      <c r="U162" s="1165"/>
      <c r="V162" s="1165"/>
      <c r="W162" s="1165"/>
      <c r="X162" s="1165"/>
      <c r="Y162" s="1165"/>
      <c r="Z162" s="1165"/>
      <c r="AA162" s="1165"/>
      <c r="AB162" s="1166"/>
      <c r="AC162" s="1164" t="s">
        <v>226</v>
      </c>
      <c r="AD162" s="1165"/>
      <c r="AE162" s="1165"/>
      <c r="AF162" s="1165"/>
      <c r="AG162" s="1165"/>
      <c r="AH162" s="1165"/>
      <c r="AI162" s="1165"/>
      <c r="AJ162" s="1165"/>
      <c r="AK162" s="1165"/>
      <c r="AL162" s="1165"/>
      <c r="AM162" s="1165"/>
      <c r="AN162" s="1166"/>
      <c r="AO162" s="1164" t="s">
        <v>227</v>
      </c>
      <c r="AP162" s="1165"/>
      <c r="AQ162" s="1165"/>
      <c r="AR162" s="1165"/>
      <c r="AS162" s="1165"/>
      <c r="AT162" s="1165"/>
      <c r="AU162" s="1165"/>
      <c r="AV162" s="1165"/>
      <c r="AW162" s="1165"/>
      <c r="AX162" s="1165"/>
      <c r="AY162" s="1165"/>
      <c r="AZ162" s="1165"/>
      <c r="BA162" s="203"/>
    </row>
    <row r="163" spans="1:53" s="204" customFormat="1" ht="36.75" customHeight="1">
      <c r="A163" s="202"/>
      <c r="B163" s="1161"/>
      <c r="C163" s="1162"/>
      <c r="D163" s="1162"/>
      <c r="E163" s="1162"/>
      <c r="F163" s="1162"/>
      <c r="G163" s="1162"/>
      <c r="H163" s="1162"/>
      <c r="I163" s="1162"/>
      <c r="J163" s="1162"/>
      <c r="K163" s="1163"/>
      <c r="L163" s="1161"/>
      <c r="M163" s="1163"/>
      <c r="N163" s="1162"/>
      <c r="O163" s="1162"/>
      <c r="P163" s="1162"/>
      <c r="Q163" s="1164" t="s">
        <v>267</v>
      </c>
      <c r="R163" s="1165"/>
      <c r="S163" s="1165"/>
      <c r="T163" s="1166"/>
      <c r="U163" s="1164" t="s">
        <v>255</v>
      </c>
      <c r="V163" s="1165"/>
      <c r="W163" s="1165"/>
      <c r="X163" s="1166"/>
      <c r="Y163" s="1164" t="s">
        <v>256</v>
      </c>
      <c r="Z163" s="1165"/>
      <c r="AA163" s="1165"/>
      <c r="AB163" s="1166"/>
      <c r="AC163" s="1164" t="s">
        <v>267</v>
      </c>
      <c r="AD163" s="1165"/>
      <c r="AE163" s="1165"/>
      <c r="AF163" s="1166"/>
      <c r="AG163" s="1164" t="s">
        <v>255</v>
      </c>
      <c r="AH163" s="1165"/>
      <c r="AI163" s="1165"/>
      <c r="AJ163" s="1166"/>
      <c r="AK163" s="1164" t="s">
        <v>256</v>
      </c>
      <c r="AL163" s="1165"/>
      <c r="AM163" s="1165"/>
      <c r="AN163" s="1166"/>
      <c r="AO163" s="1164" t="s">
        <v>267</v>
      </c>
      <c r="AP163" s="1165"/>
      <c r="AQ163" s="1165"/>
      <c r="AR163" s="1166"/>
      <c r="AS163" s="1164" t="s">
        <v>255</v>
      </c>
      <c r="AT163" s="1165"/>
      <c r="AU163" s="1165"/>
      <c r="AV163" s="1166"/>
      <c r="AW163" s="1164" t="s">
        <v>256</v>
      </c>
      <c r="AX163" s="1165"/>
      <c r="AY163" s="1165"/>
      <c r="AZ163" s="1166"/>
      <c r="BA163" s="205"/>
    </row>
    <row r="164" spans="1:53" ht="15.75" thickBot="1">
      <c r="A164" s="111"/>
      <c r="B164" s="1001">
        <v>1</v>
      </c>
      <c r="C164" s="1013"/>
      <c r="D164" s="1013"/>
      <c r="E164" s="1013"/>
      <c r="F164" s="1013"/>
      <c r="G164" s="1013"/>
      <c r="H164" s="1013"/>
      <c r="I164" s="1013"/>
      <c r="J164" s="1013"/>
      <c r="K164" s="1015"/>
      <c r="L164" s="1156">
        <v>2</v>
      </c>
      <c r="M164" s="947"/>
      <c r="N164" s="1156">
        <v>3</v>
      </c>
      <c r="O164" s="946"/>
      <c r="P164" s="947"/>
      <c r="Q164" s="933">
        <v>4</v>
      </c>
      <c r="R164" s="934"/>
      <c r="S164" s="934"/>
      <c r="T164" s="935"/>
      <c r="U164" s="933">
        <v>5</v>
      </c>
      <c r="V164" s="934"/>
      <c r="W164" s="934"/>
      <c r="X164" s="935"/>
      <c r="Y164" s="933">
        <v>6</v>
      </c>
      <c r="Z164" s="934"/>
      <c r="AA164" s="934"/>
      <c r="AB164" s="935"/>
      <c r="AC164" s="933">
        <v>7</v>
      </c>
      <c r="AD164" s="934"/>
      <c r="AE164" s="934"/>
      <c r="AF164" s="935"/>
      <c r="AG164" s="933">
        <v>8</v>
      </c>
      <c r="AH164" s="934"/>
      <c r="AI164" s="934"/>
      <c r="AJ164" s="935"/>
      <c r="AK164" s="933">
        <v>9</v>
      </c>
      <c r="AL164" s="934"/>
      <c r="AM164" s="934"/>
      <c r="AN164" s="935"/>
      <c r="AO164" s="933">
        <v>10</v>
      </c>
      <c r="AP164" s="934"/>
      <c r="AQ164" s="934"/>
      <c r="AR164" s="935"/>
      <c r="AS164" s="933">
        <v>11</v>
      </c>
      <c r="AT164" s="934"/>
      <c r="AU164" s="934"/>
      <c r="AV164" s="935"/>
      <c r="AW164" s="933">
        <v>12</v>
      </c>
      <c r="AX164" s="934"/>
      <c r="AY164" s="934"/>
      <c r="AZ164" s="934"/>
      <c r="BA164" s="137"/>
    </row>
    <row r="165" spans="1:53">
      <c r="A165" s="110"/>
      <c r="B165" s="449"/>
      <c r="C165" s="450"/>
      <c r="D165" s="450"/>
      <c r="E165" s="450"/>
      <c r="F165" s="450"/>
      <c r="G165" s="450"/>
      <c r="H165" s="450"/>
      <c r="I165" s="450"/>
      <c r="J165" s="450"/>
      <c r="K165" s="939"/>
      <c r="L165" s="940"/>
      <c r="M165" s="941"/>
      <c r="N165" s="1037"/>
      <c r="O165" s="960"/>
      <c r="P165" s="941"/>
      <c r="Q165" s="927"/>
      <c r="R165" s="928"/>
      <c r="S165" s="928"/>
      <c r="T165" s="929"/>
      <c r="U165" s="927"/>
      <c r="V165" s="928"/>
      <c r="W165" s="928"/>
      <c r="X165" s="929"/>
      <c r="Y165" s="927"/>
      <c r="Z165" s="928"/>
      <c r="AA165" s="928"/>
      <c r="AB165" s="929"/>
      <c r="AC165" s="927"/>
      <c r="AD165" s="928"/>
      <c r="AE165" s="928"/>
      <c r="AF165" s="929"/>
      <c r="AG165" s="927"/>
      <c r="AH165" s="928"/>
      <c r="AI165" s="928"/>
      <c r="AJ165" s="929"/>
      <c r="AK165" s="927"/>
      <c r="AL165" s="928"/>
      <c r="AM165" s="928"/>
      <c r="AN165" s="929"/>
      <c r="AO165" s="927"/>
      <c r="AP165" s="928"/>
      <c r="AQ165" s="928"/>
      <c r="AR165" s="929"/>
      <c r="AS165" s="927"/>
      <c r="AT165" s="928"/>
      <c r="AU165" s="928"/>
      <c r="AV165" s="929"/>
      <c r="AW165" s="930"/>
      <c r="AX165" s="931"/>
      <c r="AY165" s="931"/>
      <c r="AZ165" s="932"/>
      <c r="BA165" s="137"/>
    </row>
    <row r="166" spans="1:53">
      <c r="A166" s="110"/>
      <c r="B166" s="449"/>
      <c r="C166" s="450"/>
      <c r="D166" s="450"/>
      <c r="E166" s="450"/>
      <c r="F166" s="450"/>
      <c r="G166" s="450"/>
      <c r="H166" s="450"/>
      <c r="I166" s="450"/>
      <c r="J166" s="450"/>
      <c r="K166" s="939"/>
      <c r="L166" s="925"/>
      <c r="M166" s="926"/>
      <c r="N166" s="1154"/>
      <c r="O166" s="958"/>
      <c r="P166" s="926"/>
      <c r="Q166" s="919"/>
      <c r="R166" s="920"/>
      <c r="S166" s="920"/>
      <c r="T166" s="921"/>
      <c r="U166" s="919"/>
      <c r="V166" s="920"/>
      <c r="W166" s="920"/>
      <c r="X166" s="921"/>
      <c r="Y166" s="919"/>
      <c r="Z166" s="920"/>
      <c r="AA166" s="920"/>
      <c r="AB166" s="921"/>
      <c r="AC166" s="919"/>
      <c r="AD166" s="920"/>
      <c r="AE166" s="920"/>
      <c r="AF166" s="921"/>
      <c r="AG166" s="919"/>
      <c r="AH166" s="920"/>
      <c r="AI166" s="920"/>
      <c r="AJ166" s="921"/>
      <c r="AK166" s="919"/>
      <c r="AL166" s="920"/>
      <c r="AM166" s="920"/>
      <c r="AN166" s="921"/>
      <c r="AO166" s="919"/>
      <c r="AP166" s="920"/>
      <c r="AQ166" s="920"/>
      <c r="AR166" s="921"/>
      <c r="AS166" s="919"/>
      <c r="AT166" s="920"/>
      <c r="AU166" s="920"/>
      <c r="AV166" s="921"/>
      <c r="AW166" s="951"/>
      <c r="AX166" s="952"/>
      <c r="AY166" s="952"/>
      <c r="AZ166" s="957"/>
      <c r="BA166" s="137"/>
    </row>
    <row r="167" spans="1:53">
      <c r="A167" s="110"/>
      <c r="B167" s="449"/>
      <c r="C167" s="450"/>
      <c r="D167" s="450"/>
      <c r="E167" s="450"/>
      <c r="F167" s="450"/>
      <c r="G167" s="450"/>
      <c r="H167" s="450"/>
      <c r="I167" s="450"/>
      <c r="J167" s="450"/>
      <c r="K167" s="939"/>
      <c r="L167" s="925"/>
      <c r="M167" s="926"/>
      <c r="N167" s="1154"/>
      <c r="O167" s="958"/>
      <c r="P167" s="926"/>
      <c r="Q167" s="919"/>
      <c r="R167" s="920"/>
      <c r="S167" s="920"/>
      <c r="T167" s="921"/>
      <c r="U167" s="919"/>
      <c r="V167" s="920"/>
      <c r="W167" s="920"/>
      <c r="X167" s="921"/>
      <c r="Y167" s="919"/>
      <c r="Z167" s="920"/>
      <c r="AA167" s="920"/>
      <c r="AB167" s="921"/>
      <c r="AC167" s="919"/>
      <c r="AD167" s="920"/>
      <c r="AE167" s="920"/>
      <c r="AF167" s="921"/>
      <c r="AG167" s="919"/>
      <c r="AH167" s="920"/>
      <c r="AI167" s="920"/>
      <c r="AJ167" s="921"/>
      <c r="AK167" s="919"/>
      <c r="AL167" s="920"/>
      <c r="AM167" s="920"/>
      <c r="AN167" s="921"/>
      <c r="AO167" s="919"/>
      <c r="AP167" s="920"/>
      <c r="AQ167" s="920"/>
      <c r="AR167" s="921"/>
      <c r="AS167" s="919"/>
      <c r="AT167" s="920"/>
      <c r="AU167" s="920"/>
      <c r="AV167" s="921"/>
      <c r="AW167" s="951"/>
      <c r="AX167" s="952"/>
      <c r="AY167" s="952"/>
      <c r="AZ167" s="957"/>
      <c r="BA167" s="137"/>
    </row>
    <row r="168" spans="1:53" ht="15.75" thickBot="1">
      <c r="A168" s="110"/>
      <c r="B168" s="915" t="s">
        <v>133</v>
      </c>
      <c r="C168" s="915"/>
      <c r="D168" s="915"/>
      <c r="E168" s="915"/>
      <c r="F168" s="915"/>
      <c r="G168" s="915"/>
      <c r="H168" s="915"/>
      <c r="I168" s="915"/>
      <c r="J168" s="915"/>
      <c r="K168" s="1008"/>
      <c r="L168" s="1009" t="s">
        <v>9</v>
      </c>
      <c r="M168" s="1011"/>
      <c r="N168" s="1155" t="s">
        <v>9</v>
      </c>
      <c r="O168" s="1155"/>
      <c r="P168" s="1155"/>
      <c r="Q168" s="1151"/>
      <c r="R168" s="1152"/>
      <c r="S168" s="1152"/>
      <c r="T168" s="1153"/>
      <c r="U168" s="1151"/>
      <c r="V168" s="1152"/>
      <c r="W168" s="1152"/>
      <c r="X168" s="1153"/>
      <c r="Y168" s="1151"/>
      <c r="Z168" s="1152"/>
      <c r="AA168" s="1152"/>
      <c r="AB168" s="1153"/>
      <c r="AC168" s="1151"/>
      <c r="AD168" s="1152"/>
      <c r="AE168" s="1152"/>
      <c r="AF168" s="1153"/>
      <c r="AG168" s="1151"/>
      <c r="AH168" s="1152"/>
      <c r="AI168" s="1152"/>
      <c r="AJ168" s="1153"/>
      <c r="AK168" s="1151"/>
      <c r="AL168" s="1152"/>
      <c r="AM168" s="1152"/>
      <c r="AN168" s="1153"/>
      <c r="AO168" s="1151"/>
      <c r="AP168" s="1152"/>
      <c r="AQ168" s="1152"/>
      <c r="AR168" s="1153"/>
      <c r="AS168" s="1151"/>
      <c r="AT168" s="1152"/>
      <c r="AU168" s="1152"/>
      <c r="AV168" s="1153"/>
      <c r="AW168" s="936"/>
      <c r="AX168" s="937"/>
      <c r="AY168" s="937"/>
      <c r="AZ168" s="1012"/>
      <c r="BA168" s="140"/>
    </row>
    <row r="169" spans="1:53">
      <c r="A169" s="103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13"/>
      <c r="T169" s="113"/>
      <c r="U169" s="114"/>
      <c r="V169" s="114"/>
      <c r="W169" s="114"/>
      <c r="X169" s="114"/>
      <c r="Y169" s="114"/>
      <c r="Z169" s="114"/>
      <c r="AA169" s="114"/>
      <c r="AB169" s="114"/>
      <c r="AC169" s="115"/>
      <c r="AD169" s="115"/>
      <c r="AE169" s="115"/>
      <c r="AF169" s="115"/>
      <c r="AG169" s="115"/>
      <c r="AH169" s="115"/>
      <c r="AI169" s="115"/>
      <c r="AJ169" s="115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03"/>
    </row>
    <row r="170" spans="1:53">
      <c r="A170" s="78"/>
      <c r="B170" s="117"/>
      <c r="C170" s="117"/>
      <c r="D170" s="117"/>
      <c r="E170" s="117"/>
      <c r="F170" s="117"/>
      <c r="G170" s="117"/>
      <c r="H170" s="117"/>
      <c r="I170" s="117"/>
      <c r="J170" s="116"/>
      <c r="K170" s="116"/>
      <c r="L170" s="116"/>
      <c r="M170" s="116"/>
      <c r="N170" s="116"/>
      <c r="O170" s="116"/>
      <c r="P170" s="116"/>
      <c r="Q170" s="116"/>
      <c r="R170" s="118"/>
      <c r="S170" s="118"/>
      <c r="T170" s="118"/>
      <c r="U170" s="118"/>
      <c r="V170" s="118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1:53">
      <c r="A171" s="78"/>
      <c r="B171" s="119"/>
      <c r="C171" s="910" t="s">
        <v>138</v>
      </c>
      <c r="D171" s="910"/>
      <c r="E171" s="910"/>
      <c r="F171" s="910"/>
      <c r="G171" s="910"/>
      <c r="H171" s="910"/>
      <c r="I171" s="120"/>
      <c r="J171" s="914" t="s">
        <v>251</v>
      </c>
      <c r="K171" s="914"/>
      <c r="L171" s="914"/>
      <c r="M171" s="914"/>
      <c r="N171" s="914"/>
      <c r="O171" s="914"/>
      <c r="P171" s="914"/>
      <c r="Q171" s="914"/>
      <c r="R171" s="914"/>
      <c r="S171" s="914"/>
      <c r="T171" s="914"/>
      <c r="U171" s="914"/>
      <c r="V171" s="914"/>
      <c r="W171" s="914"/>
      <c r="X171" s="914"/>
      <c r="Y171" s="914"/>
      <c r="Z171" s="120"/>
      <c r="AA171" s="120"/>
      <c r="AB171" s="914"/>
      <c r="AC171" s="914"/>
      <c r="AD171" s="914"/>
      <c r="AE171" s="914"/>
      <c r="AF171" s="914"/>
      <c r="AG171" s="914"/>
      <c r="AH171" s="914"/>
      <c r="AI171" s="78"/>
      <c r="AJ171" s="78"/>
      <c r="AK171" s="914" t="s">
        <v>455</v>
      </c>
      <c r="AL171" s="914"/>
      <c r="AM171" s="914"/>
      <c r="AN171" s="914"/>
      <c r="AO171" s="914"/>
      <c r="AP171" s="914"/>
      <c r="AQ171" s="914"/>
      <c r="AR171" s="914"/>
      <c r="AS171" s="914"/>
      <c r="AT171" s="914"/>
      <c r="AU171" s="914"/>
      <c r="AV171" s="914"/>
      <c r="AW171" s="914"/>
      <c r="AX171" s="914"/>
      <c r="AY171" s="914"/>
      <c r="AZ171" s="914"/>
      <c r="BA171" s="123"/>
    </row>
    <row r="172" spans="1:53">
      <c r="A172" s="78"/>
      <c r="B172" s="119"/>
      <c r="C172" s="910" t="s">
        <v>139</v>
      </c>
      <c r="D172" s="910"/>
      <c r="E172" s="910"/>
      <c r="F172" s="910"/>
      <c r="G172" s="910"/>
      <c r="H172" s="910"/>
      <c r="I172" s="120"/>
      <c r="J172" s="907" t="s">
        <v>81</v>
      </c>
      <c r="K172" s="907"/>
      <c r="L172" s="907"/>
      <c r="M172" s="907"/>
      <c r="N172" s="907"/>
      <c r="O172" s="907"/>
      <c r="P172" s="907"/>
      <c r="Q172" s="907"/>
      <c r="R172" s="907"/>
      <c r="S172" s="907"/>
      <c r="T172" s="907"/>
      <c r="U172" s="907"/>
      <c r="V172" s="907"/>
      <c r="W172" s="907"/>
      <c r="X172" s="907"/>
      <c r="Y172" s="907"/>
      <c r="Z172" s="121"/>
      <c r="AA172" s="121"/>
      <c r="AB172" s="907" t="s">
        <v>82</v>
      </c>
      <c r="AC172" s="907"/>
      <c r="AD172" s="907"/>
      <c r="AE172" s="907"/>
      <c r="AF172" s="907"/>
      <c r="AG172" s="907"/>
      <c r="AH172" s="907"/>
      <c r="AI172" s="122"/>
      <c r="AJ172" s="122"/>
      <c r="AK172" s="907" t="s">
        <v>85</v>
      </c>
      <c r="AL172" s="907"/>
      <c r="AM172" s="907"/>
      <c r="AN172" s="907"/>
      <c r="AO172" s="907"/>
      <c r="AP172" s="907"/>
      <c r="AQ172" s="907"/>
      <c r="AR172" s="907"/>
      <c r="AS172" s="907"/>
      <c r="AT172" s="907"/>
      <c r="AU172" s="907"/>
      <c r="AV172" s="907"/>
      <c r="AW172" s="907"/>
      <c r="AX172" s="907"/>
      <c r="AY172" s="907"/>
      <c r="AZ172" s="907"/>
      <c r="BA172" s="123"/>
    </row>
    <row r="173" spans="1:53">
      <c r="A173" s="103"/>
      <c r="B173" s="119"/>
      <c r="C173" s="120"/>
      <c r="D173" s="120"/>
      <c r="E173" s="120"/>
      <c r="F173" s="120"/>
      <c r="G173" s="120"/>
      <c r="H173" s="120"/>
      <c r="I173" s="120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2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3"/>
    </row>
    <row r="174" spans="1:53">
      <c r="A174" s="123"/>
      <c r="B174" s="119"/>
      <c r="C174" s="910" t="s">
        <v>83</v>
      </c>
      <c r="D174" s="910"/>
      <c r="E174" s="910"/>
      <c r="F174" s="910"/>
      <c r="G174" s="910"/>
      <c r="H174" s="910"/>
      <c r="I174" s="120"/>
      <c r="J174" s="911" t="s">
        <v>252</v>
      </c>
      <c r="K174" s="911"/>
      <c r="L174" s="911"/>
      <c r="M174" s="911"/>
      <c r="N174" s="911"/>
      <c r="O174" s="911"/>
      <c r="P174" s="911"/>
      <c r="Q174" s="911"/>
      <c r="R174" s="911"/>
      <c r="S174" s="911"/>
      <c r="T174" s="911"/>
      <c r="U174" s="911"/>
      <c r="V174" s="911"/>
      <c r="W174" s="911"/>
      <c r="X174" s="911"/>
      <c r="Y174" s="911"/>
      <c r="Z174" s="121"/>
      <c r="AA174" s="121"/>
      <c r="AB174" s="911" t="s">
        <v>261</v>
      </c>
      <c r="AC174" s="911"/>
      <c r="AD174" s="911"/>
      <c r="AE174" s="911"/>
      <c r="AF174" s="911"/>
      <c r="AG174" s="911"/>
      <c r="AH174" s="911"/>
      <c r="AI174" s="911"/>
      <c r="AJ174" s="911"/>
      <c r="AK174" s="911"/>
      <c r="AL174" s="911"/>
      <c r="AM174" s="911"/>
      <c r="AN174" s="911"/>
      <c r="AO174" s="122"/>
      <c r="AP174" s="122"/>
      <c r="AQ174" s="912" t="s">
        <v>262</v>
      </c>
      <c r="AR174" s="912"/>
      <c r="AS174" s="912"/>
      <c r="AT174" s="912"/>
      <c r="AU174" s="912"/>
      <c r="AV174" s="912"/>
      <c r="AW174" s="912"/>
      <c r="AX174" s="912"/>
      <c r="AY174" s="912"/>
      <c r="AZ174" s="912"/>
      <c r="BA174" s="123"/>
    </row>
    <row r="175" spans="1:53">
      <c r="A175" s="123"/>
      <c r="B175" s="119"/>
      <c r="C175" s="906"/>
      <c r="D175" s="906"/>
      <c r="E175" s="906"/>
      <c r="F175" s="906"/>
      <c r="G175" s="906"/>
      <c r="H175" s="906"/>
      <c r="I175" s="120"/>
      <c r="J175" s="907" t="s">
        <v>81</v>
      </c>
      <c r="K175" s="907"/>
      <c r="L175" s="907"/>
      <c r="M175" s="907"/>
      <c r="N175" s="907"/>
      <c r="O175" s="907"/>
      <c r="P175" s="907"/>
      <c r="Q175" s="907"/>
      <c r="R175" s="907"/>
      <c r="S175" s="907"/>
      <c r="T175" s="907"/>
      <c r="U175" s="907"/>
      <c r="V175" s="907"/>
      <c r="W175" s="907"/>
      <c r="X175" s="907"/>
      <c r="Y175" s="907"/>
      <c r="Z175" s="121"/>
      <c r="AA175" s="121"/>
      <c r="AB175" s="907" t="s">
        <v>140</v>
      </c>
      <c r="AC175" s="907"/>
      <c r="AD175" s="907"/>
      <c r="AE175" s="907"/>
      <c r="AF175" s="907"/>
      <c r="AG175" s="907"/>
      <c r="AH175" s="907"/>
      <c r="AI175" s="907"/>
      <c r="AJ175" s="907"/>
      <c r="AK175" s="907"/>
      <c r="AL175" s="907"/>
      <c r="AM175" s="907"/>
      <c r="AN175" s="907"/>
      <c r="AO175" s="122"/>
      <c r="AP175" s="122"/>
      <c r="AQ175" s="907" t="s">
        <v>84</v>
      </c>
      <c r="AR175" s="907"/>
      <c r="AS175" s="907"/>
      <c r="AT175" s="907"/>
      <c r="AU175" s="907"/>
      <c r="AV175" s="907"/>
      <c r="AW175" s="907"/>
      <c r="AX175" s="907"/>
      <c r="AY175" s="907"/>
      <c r="AZ175" s="907"/>
      <c r="BA175" s="123"/>
    </row>
    <row r="176" spans="1:53">
      <c r="A176" s="123"/>
      <c r="B176" s="119"/>
      <c r="C176" s="120"/>
      <c r="D176" s="120"/>
      <c r="E176" s="120"/>
      <c r="F176" s="120"/>
      <c r="G176" s="120"/>
      <c r="H176" s="120"/>
      <c r="I176" s="120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0"/>
      <c r="AA176" s="120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78"/>
      <c r="AP176" s="78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3"/>
    </row>
    <row r="177" spans="1:53">
      <c r="A177" s="123"/>
      <c r="B177" s="78"/>
      <c r="C177" s="125" t="s">
        <v>86</v>
      </c>
      <c r="D177" s="908"/>
      <c r="E177" s="908"/>
      <c r="F177" s="120" t="s">
        <v>86</v>
      </c>
      <c r="G177" s="126"/>
      <c r="H177" s="908"/>
      <c r="I177" s="908"/>
      <c r="J177" s="908"/>
      <c r="K177" s="908"/>
      <c r="L177" s="908"/>
      <c r="M177" s="908"/>
      <c r="N177" s="127"/>
      <c r="O177" s="128"/>
      <c r="P177" s="129">
        <v>20</v>
      </c>
      <c r="Q177" s="909"/>
      <c r="R177" s="909"/>
      <c r="S177" s="120" t="s">
        <v>87</v>
      </c>
      <c r="T177" s="127"/>
      <c r="U177" s="127"/>
      <c r="V177" s="127"/>
      <c r="W177" s="127"/>
      <c r="X177" s="7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78"/>
      <c r="AW177" s="78"/>
      <c r="AX177" s="78"/>
      <c r="AY177" s="78"/>
      <c r="AZ177" s="78"/>
      <c r="BA177" s="78"/>
    </row>
    <row r="178" spans="1:53">
      <c r="A178" s="123"/>
      <c r="B178" s="78"/>
      <c r="C178" s="78"/>
      <c r="D178" s="905"/>
      <c r="E178" s="905"/>
      <c r="F178" s="78"/>
      <c r="G178" s="78"/>
      <c r="H178" s="905"/>
      <c r="I178" s="905"/>
      <c r="J178" s="905"/>
      <c r="K178" s="905"/>
      <c r="L178" s="905"/>
      <c r="M178" s="905"/>
      <c r="N178" s="78"/>
      <c r="O178" s="78"/>
      <c r="P178" s="78"/>
      <c r="Q178" s="905"/>
      <c r="R178" s="905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</row>
  </sheetData>
  <mergeCells count="1379">
    <mergeCell ref="L10:AZ10"/>
    <mergeCell ref="B154:C154"/>
    <mergeCell ref="D154:G154"/>
    <mergeCell ref="H154:K154"/>
    <mergeCell ref="L154:O154"/>
    <mergeCell ref="P154:S154"/>
    <mergeCell ref="T154:W154"/>
    <mergeCell ref="X154:AA154"/>
    <mergeCell ref="AB154:AE154"/>
    <mergeCell ref="AF154:AI154"/>
    <mergeCell ref="AJ154:AM154"/>
    <mergeCell ref="AN154:AP154"/>
    <mergeCell ref="AQ154:AS154"/>
    <mergeCell ref="AT154:AV154"/>
    <mergeCell ref="AW154:AZ154"/>
    <mergeCell ref="B152:C152"/>
    <mergeCell ref="D152:G152"/>
    <mergeCell ref="L97:O97"/>
    <mergeCell ref="L93:O93"/>
    <mergeCell ref="P93:V93"/>
    <mergeCell ref="AG93:AH93"/>
    <mergeCell ref="AI93:AN93"/>
    <mergeCell ref="AO93:AT93"/>
    <mergeCell ref="AU93:AZ93"/>
    <mergeCell ref="H152:K152"/>
    <mergeCell ref="L152:O152"/>
    <mergeCell ref="P152:S152"/>
    <mergeCell ref="T152:W152"/>
    <mergeCell ref="X152:AA152"/>
    <mergeCell ref="AB152:AE152"/>
    <mergeCell ref="AF152:AI152"/>
    <mergeCell ref="AJ152:AM152"/>
    <mergeCell ref="BA93:BF93"/>
    <mergeCell ref="BG93:BL93"/>
    <mergeCell ref="BM93:BR93"/>
    <mergeCell ref="L94:O94"/>
    <mergeCell ref="L90:O90"/>
    <mergeCell ref="L91:O91"/>
    <mergeCell ref="L92:O92"/>
    <mergeCell ref="L95:O95"/>
    <mergeCell ref="L96:O96"/>
    <mergeCell ref="P91:V91"/>
    <mergeCell ref="P92:V92"/>
    <mergeCell ref="AI91:AN91"/>
    <mergeCell ref="BA97:BF97"/>
    <mergeCell ref="BG97:BL97"/>
    <mergeCell ref="BM97:BR97"/>
    <mergeCell ref="BA91:BF91"/>
    <mergeCell ref="BG91:BL91"/>
    <mergeCell ref="BM91:BR91"/>
    <mergeCell ref="BA92:BF92"/>
    <mergeCell ref="BG92:BL92"/>
    <mergeCell ref="BM92:BR92"/>
    <mergeCell ref="BA94:BF94"/>
    <mergeCell ref="BG94:BL94"/>
    <mergeCell ref="BM94:BR94"/>
    <mergeCell ref="BA95:BF96"/>
    <mergeCell ref="BG95:BL96"/>
    <mergeCell ref="BM95:BR96"/>
    <mergeCell ref="AU95:AZ95"/>
    <mergeCell ref="AO96:AT96"/>
    <mergeCell ref="AU96:AZ96"/>
    <mergeCell ref="AU92:AZ92"/>
    <mergeCell ref="BA87:BF88"/>
    <mergeCell ref="BG87:BL88"/>
    <mergeCell ref="BM87:BR88"/>
    <mergeCell ref="BA89:BF89"/>
    <mergeCell ref="BG89:BL89"/>
    <mergeCell ref="BM89:BR89"/>
    <mergeCell ref="BA90:BF90"/>
    <mergeCell ref="BG90:BL90"/>
    <mergeCell ref="BM90:BR90"/>
    <mergeCell ref="BA83:BF83"/>
    <mergeCell ref="BG83:BL83"/>
    <mergeCell ref="BM83:BR83"/>
    <mergeCell ref="BA82:BF82"/>
    <mergeCell ref="BG82:BL82"/>
    <mergeCell ref="BM82:BR82"/>
    <mergeCell ref="BA85:BF85"/>
    <mergeCell ref="BG85:BL85"/>
    <mergeCell ref="BM85:BR85"/>
    <mergeCell ref="BA86:BF86"/>
    <mergeCell ref="BG86:BL86"/>
    <mergeCell ref="BM86:BR86"/>
    <mergeCell ref="BA84:BF84"/>
    <mergeCell ref="BG84:BL84"/>
    <mergeCell ref="BM84:BR84"/>
    <mergeCell ref="BA76:BF77"/>
    <mergeCell ref="BG76:BL77"/>
    <mergeCell ref="BM76:BR77"/>
    <mergeCell ref="BA78:BF78"/>
    <mergeCell ref="BG78:BL78"/>
    <mergeCell ref="BM78:BR78"/>
    <mergeCell ref="BA79:BF80"/>
    <mergeCell ref="BG79:BL80"/>
    <mergeCell ref="BM79:BR80"/>
    <mergeCell ref="BA81:BF81"/>
    <mergeCell ref="BG81:BL81"/>
    <mergeCell ref="BM81:BR81"/>
    <mergeCell ref="BA74:BF74"/>
    <mergeCell ref="BG74:BL74"/>
    <mergeCell ref="BM74:BR74"/>
    <mergeCell ref="BA75:BF75"/>
    <mergeCell ref="BG75:BL75"/>
    <mergeCell ref="BM75:BR75"/>
    <mergeCell ref="BA71:BF71"/>
    <mergeCell ref="BG71:BL71"/>
    <mergeCell ref="BM71:BR71"/>
    <mergeCell ref="BA72:BF72"/>
    <mergeCell ref="BG72:BL72"/>
    <mergeCell ref="BM72:BR72"/>
    <mergeCell ref="BA73:BF73"/>
    <mergeCell ref="BG73:BL73"/>
    <mergeCell ref="BM73:BR73"/>
    <mergeCell ref="BA63:BF64"/>
    <mergeCell ref="BG63:BL64"/>
    <mergeCell ref="BM63:BR64"/>
    <mergeCell ref="BA65:BF65"/>
    <mergeCell ref="BG65:BL65"/>
    <mergeCell ref="BM65:BR65"/>
    <mergeCell ref="BA66:BF67"/>
    <mergeCell ref="BG66:BL67"/>
    <mergeCell ref="BM66:BR67"/>
    <mergeCell ref="BA68:BF68"/>
    <mergeCell ref="BG68:BL68"/>
    <mergeCell ref="BM68:BR68"/>
    <mergeCell ref="BA69:BF70"/>
    <mergeCell ref="BG69:BL70"/>
    <mergeCell ref="BM69:BR70"/>
    <mergeCell ref="BM56:BR56"/>
    <mergeCell ref="BA57:BF58"/>
    <mergeCell ref="BG57:BL58"/>
    <mergeCell ref="BM57:BR58"/>
    <mergeCell ref="BA59:BF59"/>
    <mergeCell ref="BG59:BL59"/>
    <mergeCell ref="BM59:BR59"/>
    <mergeCell ref="BA60:BF61"/>
    <mergeCell ref="BG60:BL61"/>
    <mergeCell ref="BM60:BR61"/>
    <mergeCell ref="BA62:BF62"/>
    <mergeCell ref="BG62:BL62"/>
    <mergeCell ref="BM62:BR62"/>
    <mergeCell ref="BA50:BR50"/>
    <mergeCell ref="BA51:BF52"/>
    <mergeCell ref="BG51:BL52"/>
    <mergeCell ref="BM51:BR52"/>
    <mergeCell ref="BA53:BF53"/>
    <mergeCell ref="BG53:BL53"/>
    <mergeCell ref="BM53:BR53"/>
    <mergeCell ref="BA54:BF54"/>
    <mergeCell ref="BG54:BL54"/>
    <mergeCell ref="BM54:BR54"/>
    <mergeCell ref="BA55:BF55"/>
    <mergeCell ref="BG55:BL55"/>
    <mergeCell ref="BM55:BR55"/>
    <mergeCell ref="BA56:BF56"/>
    <mergeCell ref="BG56:BL56"/>
    <mergeCell ref="B155:C155"/>
    <mergeCell ref="D155:G155"/>
    <mergeCell ref="H155:K155"/>
    <mergeCell ref="L155:O155"/>
    <mergeCell ref="P155:S155"/>
    <mergeCell ref="T155:W155"/>
    <mergeCell ref="X155:AA155"/>
    <mergeCell ref="AB155:AE155"/>
    <mergeCell ref="AF155:AI155"/>
    <mergeCell ref="AJ155:AM155"/>
    <mergeCell ref="AN155:AP155"/>
    <mergeCell ref="AQ155:AS155"/>
    <mergeCell ref="AT155:AV155"/>
    <mergeCell ref="AW155:AZ155"/>
    <mergeCell ref="B156:C156"/>
    <mergeCell ref="D156:G156"/>
    <mergeCell ref="H156:K156"/>
    <mergeCell ref="L156:O156"/>
    <mergeCell ref="P156:S156"/>
    <mergeCell ref="T156:W156"/>
    <mergeCell ref="X156:AA156"/>
    <mergeCell ref="AB156:AE156"/>
    <mergeCell ref="AF156:AI156"/>
    <mergeCell ref="AJ156:AM156"/>
    <mergeCell ref="AN156:AP156"/>
    <mergeCell ref="AQ156:AS156"/>
    <mergeCell ref="AT156:AV156"/>
    <mergeCell ref="AW156:AZ156"/>
    <mergeCell ref="AN152:AP152"/>
    <mergeCell ref="AQ152:AS152"/>
    <mergeCell ref="AT152:AV152"/>
    <mergeCell ref="AW152:AZ152"/>
    <mergeCell ref="B153:C153"/>
    <mergeCell ref="D153:G153"/>
    <mergeCell ref="H153:K153"/>
    <mergeCell ref="L153:O153"/>
    <mergeCell ref="P153:S153"/>
    <mergeCell ref="T153:W153"/>
    <mergeCell ref="X153:AA153"/>
    <mergeCell ref="AB153:AE153"/>
    <mergeCell ref="AF153:AI153"/>
    <mergeCell ref="AJ153:AM153"/>
    <mergeCell ref="AN153:AP153"/>
    <mergeCell ref="AQ153:AS153"/>
    <mergeCell ref="AT153:AV153"/>
    <mergeCell ref="AW153:AZ153"/>
    <mergeCell ref="B150:C150"/>
    <mergeCell ref="D150:G150"/>
    <mergeCell ref="H150:K150"/>
    <mergeCell ref="L150:O150"/>
    <mergeCell ref="P150:S150"/>
    <mergeCell ref="T150:W150"/>
    <mergeCell ref="X150:AA150"/>
    <mergeCell ref="AB150:AE150"/>
    <mergeCell ref="AF150:AI150"/>
    <mergeCell ref="AJ150:AM150"/>
    <mergeCell ref="AN150:AP150"/>
    <mergeCell ref="AQ150:AS150"/>
    <mergeCell ref="AT150:AV150"/>
    <mergeCell ref="AW150:AZ150"/>
    <mergeCell ref="B151:C151"/>
    <mergeCell ref="D151:G151"/>
    <mergeCell ref="H151:K151"/>
    <mergeCell ref="L151:O151"/>
    <mergeCell ref="P151:S151"/>
    <mergeCell ref="T151:W151"/>
    <mergeCell ref="X151:AA151"/>
    <mergeCell ref="AB151:AE151"/>
    <mergeCell ref="AF151:AI151"/>
    <mergeCell ref="AJ151:AM151"/>
    <mergeCell ref="AN151:AP151"/>
    <mergeCell ref="AQ151:AS151"/>
    <mergeCell ref="AT151:AV151"/>
    <mergeCell ref="AW151:AZ151"/>
    <mergeCell ref="B148:C148"/>
    <mergeCell ref="D148:G148"/>
    <mergeCell ref="H148:K148"/>
    <mergeCell ref="L148:O148"/>
    <mergeCell ref="P148:S148"/>
    <mergeCell ref="T148:W148"/>
    <mergeCell ref="X148:AA148"/>
    <mergeCell ref="AB148:AE148"/>
    <mergeCell ref="AF148:AI148"/>
    <mergeCell ref="AJ148:AM148"/>
    <mergeCell ref="AN148:AP148"/>
    <mergeCell ref="AQ148:AS148"/>
    <mergeCell ref="AT148:AV148"/>
    <mergeCell ref="AW148:AZ148"/>
    <mergeCell ref="B149:C149"/>
    <mergeCell ref="D149:G149"/>
    <mergeCell ref="H149:K149"/>
    <mergeCell ref="L149:O149"/>
    <mergeCell ref="P149:S149"/>
    <mergeCell ref="T149:W149"/>
    <mergeCell ref="X149:AA149"/>
    <mergeCell ref="AB149:AE149"/>
    <mergeCell ref="AF149:AI149"/>
    <mergeCell ref="AJ149:AM149"/>
    <mergeCell ref="AN149:AP149"/>
    <mergeCell ref="AQ149:AS149"/>
    <mergeCell ref="AT149:AV149"/>
    <mergeCell ref="AW149:AZ149"/>
    <mergeCell ref="B146:C146"/>
    <mergeCell ref="D146:G146"/>
    <mergeCell ref="H146:K146"/>
    <mergeCell ref="L146:O146"/>
    <mergeCell ref="P146:S146"/>
    <mergeCell ref="T146:W146"/>
    <mergeCell ref="X146:AA146"/>
    <mergeCell ref="AB146:AE146"/>
    <mergeCell ref="AF146:AI146"/>
    <mergeCell ref="AJ146:AM146"/>
    <mergeCell ref="AN146:AP146"/>
    <mergeCell ref="AQ146:AS146"/>
    <mergeCell ref="AT146:AV146"/>
    <mergeCell ref="AW146:AZ146"/>
    <mergeCell ref="B147:C147"/>
    <mergeCell ref="D147:G147"/>
    <mergeCell ref="H147:K147"/>
    <mergeCell ref="L147:O147"/>
    <mergeCell ref="P147:S147"/>
    <mergeCell ref="T147:W147"/>
    <mergeCell ref="X147:AA147"/>
    <mergeCell ref="AB147:AE147"/>
    <mergeCell ref="AF147:AI147"/>
    <mergeCell ref="AJ147:AM147"/>
    <mergeCell ref="AN147:AP147"/>
    <mergeCell ref="AQ147:AS147"/>
    <mergeCell ref="AT147:AV147"/>
    <mergeCell ref="AW147:AZ147"/>
    <mergeCell ref="B144:C144"/>
    <mergeCell ref="D144:G144"/>
    <mergeCell ref="H144:K144"/>
    <mergeCell ref="L144:O144"/>
    <mergeCell ref="P144:S144"/>
    <mergeCell ref="T144:W144"/>
    <mergeCell ref="X144:AA144"/>
    <mergeCell ref="AB144:AE144"/>
    <mergeCell ref="AF144:AI144"/>
    <mergeCell ref="AJ144:AM144"/>
    <mergeCell ref="AN144:AP144"/>
    <mergeCell ref="AQ144:AS144"/>
    <mergeCell ref="AT144:AV144"/>
    <mergeCell ref="AW144:AZ144"/>
    <mergeCell ref="B145:C145"/>
    <mergeCell ref="D145:G145"/>
    <mergeCell ref="H145:K145"/>
    <mergeCell ref="L145:O145"/>
    <mergeCell ref="P145:S145"/>
    <mergeCell ref="T145:W145"/>
    <mergeCell ref="X145:AA145"/>
    <mergeCell ref="AB145:AE145"/>
    <mergeCell ref="AF145:AI145"/>
    <mergeCell ref="AJ145:AM145"/>
    <mergeCell ref="AN145:AP145"/>
    <mergeCell ref="AQ145:AS145"/>
    <mergeCell ref="AT145:AV145"/>
    <mergeCell ref="AW145:AZ145"/>
    <mergeCell ref="B142:C142"/>
    <mergeCell ref="D142:G142"/>
    <mergeCell ref="H142:K142"/>
    <mergeCell ref="L142:O142"/>
    <mergeCell ref="P142:S142"/>
    <mergeCell ref="T142:W142"/>
    <mergeCell ref="X142:AA142"/>
    <mergeCell ref="AB142:AE142"/>
    <mergeCell ref="AF142:AI142"/>
    <mergeCell ref="AJ142:AM142"/>
    <mergeCell ref="AN142:AP142"/>
    <mergeCell ref="AQ142:AS142"/>
    <mergeCell ref="AT142:AV142"/>
    <mergeCell ref="AW142:AZ142"/>
    <mergeCell ref="B143:C143"/>
    <mergeCell ref="D143:G143"/>
    <mergeCell ref="H143:K143"/>
    <mergeCell ref="L143:O143"/>
    <mergeCell ref="P143:S143"/>
    <mergeCell ref="T143:W143"/>
    <mergeCell ref="X143:AA143"/>
    <mergeCell ref="AB143:AE143"/>
    <mergeCell ref="AF143:AI143"/>
    <mergeCell ref="AJ143:AM143"/>
    <mergeCell ref="AN143:AP143"/>
    <mergeCell ref="AQ143:AS143"/>
    <mergeCell ref="AT143:AV143"/>
    <mergeCell ref="AW143:AZ143"/>
    <mergeCell ref="B140:C140"/>
    <mergeCell ref="D140:G140"/>
    <mergeCell ref="H140:K140"/>
    <mergeCell ref="L140:O140"/>
    <mergeCell ref="P140:S140"/>
    <mergeCell ref="T140:W140"/>
    <mergeCell ref="X140:AA140"/>
    <mergeCell ref="AB140:AE140"/>
    <mergeCell ref="AF140:AI140"/>
    <mergeCell ref="AJ140:AM140"/>
    <mergeCell ref="AN140:AP140"/>
    <mergeCell ref="AQ140:AS140"/>
    <mergeCell ref="AT140:AV140"/>
    <mergeCell ref="AW140:AZ140"/>
    <mergeCell ref="B141:C141"/>
    <mergeCell ref="D141:G141"/>
    <mergeCell ref="H141:K141"/>
    <mergeCell ref="L141:O141"/>
    <mergeCell ref="P141:S141"/>
    <mergeCell ref="T141:W141"/>
    <mergeCell ref="X141:AA141"/>
    <mergeCell ref="AB141:AE141"/>
    <mergeCell ref="AF141:AI141"/>
    <mergeCell ref="AJ141:AM141"/>
    <mergeCell ref="AN141:AP141"/>
    <mergeCell ref="AQ141:AS141"/>
    <mergeCell ref="AT141:AV141"/>
    <mergeCell ref="AW141:AZ141"/>
    <mergeCell ref="B138:C138"/>
    <mergeCell ref="D138:G138"/>
    <mergeCell ref="H138:K138"/>
    <mergeCell ref="L138:O138"/>
    <mergeCell ref="P138:S138"/>
    <mergeCell ref="T138:W138"/>
    <mergeCell ref="X138:AA138"/>
    <mergeCell ref="AB138:AE138"/>
    <mergeCell ref="AF138:AI138"/>
    <mergeCell ref="AJ138:AM138"/>
    <mergeCell ref="AN138:AP138"/>
    <mergeCell ref="AQ138:AS138"/>
    <mergeCell ref="AT138:AV138"/>
    <mergeCell ref="AW138:AZ138"/>
    <mergeCell ref="B139:C139"/>
    <mergeCell ref="D139:G139"/>
    <mergeCell ref="H139:K139"/>
    <mergeCell ref="L139:O139"/>
    <mergeCell ref="P139:S139"/>
    <mergeCell ref="T139:W139"/>
    <mergeCell ref="X139:AA139"/>
    <mergeCell ref="AB139:AE139"/>
    <mergeCell ref="AF139:AI139"/>
    <mergeCell ref="AJ139:AM139"/>
    <mergeCell ref="AN139:AP139"/>
    <mergeCell ref="AQ139:AS139"/>
    <mergeCell ref="AT139:AV139"/>
    <mergeCell ref="AW139:AZ139"/>
    <mergeCell ref="B127:D127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AC127:AE127"/>
    <mergeCell ref="AF127:AH127"/>
    <mergeCell ref="AI127:AK127"/>
    <mergeCell ref="AL127:AN127"/>
    <mergeCell ref="AO127:AR127"/>
    <mergeCell ref="AS127:AV127"/>
    <mergeCell ref="AW127:AZ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H128"/>
    <mergeCell ref="AI128:AK128"/>
    <mergeCell ref="AL128:AN128"/>
    <mergeCell ref="AO128:AR128"/>
    <mergeCell ref="AS128:AV128"/>
    <mergeCell ref="AW128:AZ128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C124:AE124"/>
    <mergeCell ref="AF124:AH124"/>
    <mergeCell ref="AI124:AK124"/>
    <mergeCell ref="AL124:AN124"/>
    <mergeCell ref="AO124:AR124"/>
    <mergeCell ref="AS124:AV124"/>
    <mergeCell ref="AW124:AZ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H125"/>
    <mergeCell ref="AI125:AK125"/>
    <mergeCell ref="AL125:AN125"/>
    <mergeCell ref="AO125:AR125"/>
    <mergeCell ref="AS125:AV125"/>
    <mergeCell ref="AW125:AZ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H126"/>
    <mergeCell ref="AI126:AK126"/>
    <mergeCell ref="AL126:AN126"/>
    <mergeCell ref="AO126:AR126"/>
    <mergeCell ref="AS126:AV126"/>
    <mergeCell ref="AW126:AZ126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R123"/>
    <mergeCell ref="AS123:AV123"/>
    <mergeCell ref="AW123:AZ123"/>
    <mergeCell ref="K122:M122"/>
    <mergeCell ref="N122:P122"/>
    <mergeCell ref="Q122:S122"/>
    <mergeCell ref="T122:V122"/>
    <mergeCell ref="W122:Y122"/>
    <mergeCell ref="Z122:AB122"/>
    <mergeCell ref="AC122:AE122"/>
    <mergeCell ref="AF122:AH122"/>
    <mergeCell ref="AI122:AK122"/>
    <mergeCell ref="AL122:AN122"/>
    <mergeCell ref="AO122:AR122"/>
    <mergeCell ref="AS122:AV122"/>
    <mergeCell ref="AW122:AZ122"/>
    <mergeCell ref="B122:D122"/>
    <mergeCell ref="E122:G122"/>
    <mergeCell ref="H122:J122"/>
    <mergeCell ref="AG72:AH72"/>
    <mergeCell ref="AG90:AH90"/>
    <mergeCell ref="AG91:AH91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L116:AN116"/>
    <mergeCell ref="AO116:AR116"/>
    <mergeCell ref="AS116:AV116"/>
    <mergeCell ref="AW116:AZ116"/>
    <mergeCell ref="E120:G120"/>
    <mergeCell ref="H120:J120"/>
    <mergeCell ref="K120:M120"/>
    <mergeCell ref="E121:G121"/>
    <mergeCell ref="H121:J121"/>
    <mergeCell ref="K121:M121"/>
    <mergeCell ref="H119:J119"/>
    <mergeCell ref="K119:M119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5:AE115"/>
    <mergeCell ref="AF115:AH115"/>
    <mergeCell ref="AI115:AK115"/>
    <mergeCell ref="AL115:AN115"/>
    <mergeCell ref="AO115:AR115"/>
    <mergeCell ref="AS115:AV115"/>
    <mergeCell ref="AW115:AZ115"/>
    <mergeCell ref="B121:D121"/>
    <mergeCell ref="N121:P121"/>
    <mergeCell ref="Q121:S121"/>
    <mergeCell ref="T120:V120"/>
    <mergeCell ref="W120:Y120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AC113:AE113"/>
    <mergeCell ref="AF113:AH113"/>
    <mergeCell ref="AI113:AK113"/>
    <mergeCell ref="AL113:AN113"/>
    <mergeCell ref="AO113:AR113"/>
    <mergeCell ref="AS113:AV113"/>
    <mergeCell ref="AW113:AZ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AF114:AH114"/>
    <mergeCell ref="AI114:AK114"/>
    <mergeCell ref="AL114:AN114"/>
    <mergeCell ref="AO114:AR114"/>
    <mergeCell ref="AS114:AV114"/>
    <mergeCell ref="AW114:AZ114"/>
    <mergeCell ref="B112:D112"/>
    <mergeCell ref="E112:G112"/>
    <mergeCell ref="H112:J112"/>
    <mergeCell ref="K112:M112"/>
    <mergeCell ref="N112:P112"/>
    <mergeCell ref="Q112:S112"/>
    <mergeCell ref="T112:V112"/>
    <mergeCell ref="W112:Y112"/>
    <mergeCell ref="Z112:AB112"/>
    <mergeCell ref="AC112:AE112"/>
    <mergeCell ref="AF112:AH112"/>
    <mergeCell ref="AI112:AK112"/>
    <mergeCell ref="AL112:AN112"/>
    <mergeCell ref="AO112:AR112"/>
    <mergeCell ref="AS112:AV112"/>
    <mergeCell ref="AW112:AZ112"/>
    <mergeCell ref="AC110:AE110"/>
    <mergeCell ref="AF110:AH110"/>
    <mergeCell ref="AI110:AK110"/>
    <mergeCell ref="AL110:AN110"/>
    <mergeCell ref="AO110:AR110"/>
    <mergeCell ref="AS110:AV110"/>
    <mergeCell ref="AW110:AZ110"/>
    <mergeCell ref="B111:D111"/>
    <mergeCell ref="E111:G111"/>
    <mergeCell ref="H111:J111"/>
    <mergeCell ref="K111:M111"/>
    <mergeCell ref="N111:P111"/>
    <mergeCell ref="Q111:S111"/>
    <mergeCell ref="T111:V111"/>
    <mergeCell ref="W111:Y111"/>
    <mergeCell ref="Z111:AB111"/>
    <mergeCell ref="B54:K54"/>
    <mergeCell ref="B55:K55"/>
    <mergeCell ref="B56:K56"/>
    <mergeCell ref="B83:K83"/>
    <mergeCell ref="L83:O83"/>
    <mergeCell ref="P83:V83"/>
    <mergeCell ref="AG83:AH83"/>
    <mergeCell ref="W62:AF62"/>
    <mergeCell ref="AG62:AH62"/>
    <mergeCell ref="B57:K59"/>
    <mergeCell ref="L57:O59"/>
    <mergeCell ref="P57:V59"/>
    <mergeCell ref="W57:Y58"/>
    <mergeCell ref="Z57:AF58"/>
    <mergeCell ref="W54:Y55"/>
    <mergeCell ref="Z54:AF55"/>
    <mergeCell ref="W59:AF59"/>
    <mergeCell ref="AG59:AH59"/>
    <mergeCell ref="Z74:AF74"/>
    <mergeCell ref="W75:AF75"/>
    <mergeCell ref="AG75:AH75"/>
    <mergeCell ref="B66:K68"/>
    <mergeCell ref="L66:O68"/>
    <mergeCell ref="P66:V68"/>
    <mergeCell ref="W66:Y67"/>
    <mergeCell ref="Z66:AF67"/>
    <mergeCell ref="AG66:AH67"/>
    <mergeCell ref="B76:K78"/>
    <mergeCell ref="L76:O78"/>
    <mergeCell ref="B82:K82"/>
    <mergeCell ref="L82:O82"/>
    <mergeCell ref="B69:K71"/>
    <mergeCell ref="AO98:AT98"/>
    <mergeCell ref="AU98:AZ98"/>
    <mergeCell ref="AK42:AR42"/>
    <mergeCell ref="AS42:AZ42"/>
    <mergeCell ref="B41:V41"/>
    <mergeCell ref="W41:Y41"/>
    <mergeCell ref="Z41:AB41"/>
    <mergeCell ref="AC41:AJ41"/>
    <mergeCell ref="AK41:AR41"/>
    <mergeCell ref="AS41:AZ41"/>
    <mergeCell ref="B42:V42"/>
    <mergeCell ref="W42:Y42"/>
    <mergeCell ref="Z42:AB42"/>
    <mergeCell ref="AC42:AJ42"/>
    <mergeCell ref="B53:K53"/>
    <mergeCell ref="L53:O53"/>
    <mergeCell ref="P53:V53"/>
    <mergeCell ref="W53:Y53"/>
    <mergeCell ref="Z53:AF53"/>
    <mergeCell ref="AG53:AH53"/>
    <mergeCell ref="B45:AZ45"/>
    <mergeCell ref="B47:AZ47"/>
    <mergeCell ref="B48:AZ48"/>
    <mergeCell ref="B50:K52"/>
    <mergeCell ref="L50:V50"/>
    <mergeCell ref="W50:Y52"/>
    <mergeCell ref="Z50:AF52"/>
    <mergeCell ref="AG50:AH52"/>
    <mergeCell ref="P54:V54"/>
    <mergeCell ref="P55:V55"/>
    <mergeCell ref="L54:O54"/>
    <mergeCell ref="L55:O55"/>
    <mergeCell ref="B40:V40"/>
    <mergeCell ref="W40:Y40"/>
    <mergeCell ref="Z40:AB40"/>
    <mergeCell ref="AC40:AJ40"/>
    <mergeCell ref="AK40:AR40"/>
    <mergeCell ref="AS40:AZ40"/>
    <mergeCell ref="B39:V39"/>
    <mergeCell ref="W39:Y39"/>
    <mergeCell ref="Z39:AB39"/>
    <mergeCell ref="AC39:AJ39"/>
    <mergeCell ref="AK39:AR39"/>
    <mergeCell ref="AS39:AZ39"/>
    <mergeCell ref="B37:V37"/>
    <mergeCell ref="W37:Y37"/>
    <mergeCell ref="Z37:AB37"/>
    <mergeCell ref="AC37:AJ37"/>
    <mergeCell ref="AK37:AR37"/>
    <mergeCell ref="AS37:AZ37"/>
    <mergeCell ref="B38:V38"/>
    <mergeCell ref="W38:Y38"/>
    <mergeCell ref="Z38:AB38"/>
    <mergeCell ref="AC38:AJ38"/>
    <mergeCell ref="AK38:AR38"/>
    <mergeCell ref="AS38:AZ38"/>
    <mergeCell ref="B35:V35"/>
    <mergeCell ref="W35:Y35"/>
    <mergeCell ref="Z35:AB35"/>
    <mergeCell ref="AC35:AJ35"/>
    <mergeCell ref="AK35:AR35"/>
    <mergeCell ref="AS35:AZ35"/>
    <mergeCell ref="AK31:AR31"/>
    <mergeCell ref="AS31:AZ31"/>
    <mergeCell ref="AK32:AR32"/>
    <mergeCell ref="AS32:AZ32"/>
    <mergeCell ref="B32:V32"/>
    <mergeCell ref="W32:Y32"/>
    <mergeCell ref="Z32:AB32"/>
    <mergeCell ref="AC32:AJ32"/>
    <mergeCell ref="B34:V34"/>
    <mergeCell ref="W34:Y34"/>
    <mergeCell ref="Z34:AB34"/>
    <mergeCell ref="AC34:AJ34"/>
    <mergeCell ref="AK34:AR34"/>
    <mergeCell ref="AS34:AZ34"/>
    <mergeCell ref="B33:V33"/>
    <mergeCell ref="W33:Y33"/>
    <mergeCell ref="Z33:AB33"/>
    <mergeCell ref="AC33:AJ33"/>
    <mergeCell ref="AK33:AR33"/>
    <mergeCell ref="AS33:AZ33"/>
    <mergeCell ref="A1:AZ1"/>
    <mergeCell ref="A3:AZ3"/>
    <mergeCell ref="L5:AZ5"/>
    <mergeCell ref="L6:AZ6"/>
    <mergeCell ref="L7:AZ7"/>
    <mergeCell ref="B12:AS12"/>
    <mergeCell ref="B19:Y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4:Y16"/>
    <mergeCell ref="Z14:AB16"/>
    <mergeCell ref="AC19:AJ19"/>
    <mergeCell ref="AK19:AR19"/>
    <mergeCell ref="AS19:AZ19"/>
    <mergeCell ref="AC14:AZ14"/>
    <mergeCell ref="AC15:AJ16"/>
    <mergeCell ref="AK15:AR16"/>
    <mergeCell ref="AS15:AZ16"/>
    <mergeCell ref="L9:AZ9"/>
    <mergeCell ref="B28:V28"/>
    <mergeCell ref="W28:Y28"/>
    <mergeCell ref="Z28:AB28"/>
    <mergeCell ref="AC28:AJ28"/>
    <mergeCell ref="AK28:AR28"/>
    <mergeCell ref="AS28:AZ28"/>
    <mergeCell ref="B25:V27"/>
    <mergeCell ref="W25:Y27"/>
    <mergeCell ref="Z25:AB27"/>
    <mergeCell ref="AC25:AZ25"/>
    <mergeCell ref="AC26:AJ27"/>
    <mergeCell ref="AK26:AR27"/>
    <mergeCell ref="AS26:AZ27"/>
    <mergeCell ref="B21:Y21"/>
    <mergeCell ref="Z21:AB21"/>
    <mergeCell ref="AC21:AJ21"/>
    <mergeCell ref="AK21:AR21"/>
    <mergeCell ref="AS21:AZ21"/>
    <mergeCell ref="B23:AZ23"/>
    <mergeCell ref="B29:V29"/>
    <mergeCell ref="W29:Y29"/>
    <mergeCell ref="Z29:AB29"/>
    <mergeCell ref="AC29:AJ29"/>
    <mergeCell ref="AK29:AR29"/>
    <mergeCell ref="AS29:AZ29"/>
    <mergeCell ref="P51:V52"/>
    <mergeCell ref="AI51:AN52"/>
    <mergeCell ref="AO51:AT52"/>
    <mergeCell ref="AU51:AZ52"/>
    <mergeCell ref="B43:V43"/>
    <mergeCell ref="W43:Y43"/>
    <mergeCell ref="Z43:AB43"/>
    <mergeCell ref="AC43:AJ43"/>
    <mergeCell ref="AK43:AR43"/>
    <mergeCell ref="AS43:AZ43"/>
    <mergeCell ref="B36:V36"/>
    <mergeCell ref="W36:Y36"/>
    <mergeCell ref="Z36:AB36"/>
    <mergeCell ref="AC36:AJ36"/>
    <mergeCell ref="AK36:AR36"/>
    <mergeCell ref="AS36:AZ36"/>
    <mergeCell ref="B30:V30"/>
    <mergeCell ref="W30:Y30"/>
    <mergeCell ref="Z30:AB30"/>
    <mergeCell ref="AC30:AJ30"/>
    <mergeCell ref="AK30:AR30"/>
    <mergeCell ref="AS30:AZ30"/>
    <mergeCell ref="B31:V31"/>
    <mergeCell ref="W31:Y31"/>
    <mergeCell ref="Z31:AB31"/>
    <mergeCell ref="AC31:AJ31"/>
    <mergeCell ref="AI50:AZ50"/>
    <mergeCell ref="L51:O52"/>
    <mergeCell ref="AI53:AN53"/>
    <mergeCell ref="AO53:AT53"/>
    <mergeCell ref="AU53:AZ53"/>
    <mergeCell ref="AI59:AN59"/>
    <mergeCell ref="AO59:AT59"/>
    <mergeCell ref="AU59:AZ59"/>
    <mergeCell ref="AI54:AN54"/>
    <mergeCell ref="AI55:AN55"/>
    <mergeCell ref="AO54:AT54"/>
    <mergeCell ref="AU54:AZ54"/>
    <mergeCell ref="AO55:AT55"/>
    <mergeCell ref="W56:AF56"/>
    <mergeCell ref="AG56:AH56"/>
    <mergeCell ref="AI56:AN56"/>
    <mergeCell ref="AO56:AT56"/>
    <mergeCell ref="AG57:AH58"/>
    <mergeCell ref="AI57:AN58"/>
    <mergeCell ref="AO57:AT58"/>
    <mergeCell ref="AU57:AZ58"/>
    <mergeCell ref="AU55:AZ55"/>
    <mergeCell ref="AU56:AZ56"/>
    <mergeCell ref="AG54:AH54"/>
    <mergeCell ref="AG55:AH55"/>
    <mergeCell ref="B107:D107"/>
    <mergeCell ref="E107:G107"/>
    <mergeCell ref="H107:J107"/>
    <mergeCell ref="K107:M107"/>
    <mergeCell ref="N107:P107"/>
    <mergeCell ref="Q107:S107"/>
    <mergeCell ref="AF106:AH106"/>
    <mergeCell ref="AI106:AK106"/>
    <mergeCell ref="AL106:AN106"/>
    <mergeCell ref="B102:D106"/>
    <mergeCell ref="E102:AZ102"/>
    <mergeCell ref="E103:AZ103"/>
    <mergeCell ref="E104:V104"/>
    <mergeCell ref="W104:AN104"/>
    <mergeCell ref="AO104:AZ104"/>
    <mergeCell ref="AL107:AN107"/>
    <mergeCell ref="AO107:AR107"/>
    <mergeCell ref="AS107:AV107"/>
    <mergeCell ref="AW107:AZ107"/>
    <mergeCell ref="T107:V107"/>
    <mergeCell ref="W107:Y107"/>
    <mergeCell ref="Z107:AB107"/>
    <mergeCell ref="AC107:AE107"/>
    <mergeCell ref="AF107:AH107"/>
    <mergeCell ref="AO106:AR106"/>
    <mergeCell ref="AS106:AV106"/>
    <mergeCell ref="AW106:AZ106"/>
    <mergeCell ref="AO105:AZ105"/>
    <mergeCell ref="E106:G106"/>
    <mergeCell ref="H106:J106"/>
    <mergeCell ref="K106:M106"/>
    <mergeCell ref="N106:P106"/>
    <mergeCell ref="Q106:S106"/>
    <mergeCell ref="T106:V106"/>
    <mergeCell ref="W106:Y106"/>
    <mergeCell ref="Z106:AB106"/>
    <mergeCell ref="AC106:AE106"/>
    <mergeCell ref="E105:M105"/>
    <mergeCell ref="N105:V105"/>
    <mergeCell ref="W105:AE105"/>
    <mergeCell ref="AF105:AN105"/>
    <mergeCell ref="AI107:AK107"/>
    <mergeCell ref="T118:V118"/>
    <mergeCell ref="W118:Y118"/>
    <mergeCell ref="Z118:AB118"/>
    <mergeCell ref="AC118:AE118"/>
    <mergeCell ref="AF118:AH118"/>
    <mergeCell ref="AI118:AK118"/>
    <mergeCell ref="H118:J118"/>
    <mergeCell ref="AL108:AN108"/>
    <mergeCell ref="E109:G109"/>
    <mergeCell ref="H109:J109"/>
    <mergeCell ref="K109:M109"/>
    <mergeCell ref="N109:P109"/>
    <mergeCell ref="Q109:S109"/>
    <mergeCell ref="T109:V109"/>
    <mergeCell ref="AC111:AE111"/>
    <mergeCell ref="AF111:AH111"/>
    <mergeCell ref="AI111:AK111"/>
    <mergeCell ref="AL111:AN111"/>
    <mergeCell ref="AW108:AZ108"/>
    <mergeCell ref="B117:D117"/>
    <mergeCell ref="E117:G117"/>
    <mergeCell ref="H117:J117"/>
    <mergeCell ref="K117:M117"/>
    <mergeCell ref="N117:P117"/>
    <mergeCell ref="Q117:S117"/>
    <mergeCell ref="T108:V108"/>
    <mergeCell ref="W108:Y108"/>
    <mergeCell ref="Z108:AB108"/>
    <mergeCell ref="AC108:AE108"/>
    <mergeCell ref="AF108:AH108"/>
    <mergeCell ref="AI108:AK108"/>
    <mergeCell ref="B108:D108"/>
    <mergeCell ref="E108:G108"/>
    <mergeCell ref="H108:J108"/>
    <mergeCell ref="K108:M108"/>
    <mergeCell ref="N108:P108"/>
    <mergeCell ref="Q108:S108"/>
    <mergeCell ref="AI117:AK117"/>
    <mergeCell ref="AL117:AN117"/>
    <mergeCell ref="B109:D109"/>
    <mergeCell ref="AO117:AR117"/>
    <mergeCell ref="AS117:AV117"/>
    <mergeCell ref="AW117:AZ117"/>
    <mergeCell ref="W109:Y109"/>
    <mergeCell ref="Z109:AB109"/>
    <mergeCell ref="AF117:AH117"/>
    <mergeCell ref="AO111:AR111"/>
    <mergeCell ref="AS111:AV111"/>
    <mergeCell ref="AW111:AZ111"/>
    <mergeCell ref="AW109:AZ109"/>
    <mergeCell ref="AO108:AR108"/>
    <mergeCell ref="AS108:AV108"/>
    <mergeCell ref="AC109:AE109"/>
    <mergeCell ref="AF109:AH109"/>
    <mergeCell ref="AI109:AK109"/>
    <mergeCell ref="AL109:AN109"/>
    <mergeCell ref="AO109:AR109"/>
    <mergeCell ref="AS109:AV109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Z110:AB110"/>
    <mergeCell ref="AO118:AR118"/>
    <mergeCell ref="AS118:AV118"/>
    <mergeCell ref="AW118:AZ118"/>
    <mergeCell ref="B119:D119"/>
    <mergeCell ref="E119:G119"/>
    <mergeCell ref="AN133:AV133"/>
    <mergeCell ref="D134:G134"/>
    <mergeCell ref="H134:K134"/>
    <mergeCell ref="T121:V121"/>
    <mergeCell ref="W121:Y121"/>
    <mergeCell ref="Z121:AB121"/>
    <mergeCell ref="AO119:AR119"/>
    <mergeCell ref="AS119:AV119"/>
    <mergeCell ref="AW119:AZ119"/>
    <mergeCell ref="B120:D120"/>
    <mergeCell ref="N120:P120"/>
    <mergeCell ref="Q120:S120"/>
    <mergeCell ref="T119:V119"/>
    <mergeCell ref="W119:Y119"/>
    <mergeCell ref="Z119:AB119"/>
    <mergeCell ref="AC119:AE119"/>
    <mergeCell ref="AF119:AH119"/>
    <mergeCell ref="AI119:AK119"/>
    <mergeCell ref="AL120:AN120"/>
    <mergeCell ref="AO120:AR120"/>
    <mergeCell ref="AS120:AV120"/>
    <mergeCell ref="Z120:AB120"/>
    <mergeCell ref="AL118:AN118"/>
    <mergeCell ref="AC120:AE120"/>
    <mergeCell ref="AF120:AH120"/>
    <mergeCell ref="N119:P119"/>
    <mergeCell ref="Q119:S119"/>
    <mergeCell ref="L134:O134"/>
    <mergeCell ref="P134:S134"/>
    <mergeCell ref="T134:W134"/>
    <mergeCell ref="X134:AA134"/>
    <mergeCell ref="AB134:AE134"/>
    <mergeCell ref="AJ137:AM137"/>
    <mergeCell ref="AN137:AP137"/>
    <mergeCell ref="AQ137:AS137"/>
    <mergeCell ref="AB136:AE136"/>
    <mergeCell ref="AN136:AP136"/>
    <mergeCell ref="AQ136:AS136"/>
    <mergeCell ref="AI120:AK120"/>
    <mergeCell ref="B131:C134"/>
    <mergeCell ref="D131:AV131"/>
    <mergeCell ref="AW131:AZ134"/>
    <mergeCell ref="D132:AA132"/>
    <mergeCell ref="AB132:AV132"/>
    <mergeCell ref="D133:O133"/>
    <mergeCell ref="T129:V129"/>
    <mergeCell ref="W129:Y129"/>
    <mergeCell ref="Z129:AB129"/>
    <mergeCell ref="AC129:AE129"/>
    <mergeCell ref="AF129:AH129"/>
    <mergeCell ref="AI129:AK129"/>
    <mergeCell ref="B129:D129"/>
    <mergeCell ref="E129:G129"/>
    <mergeCell ref="H129:J129"/>
    <mergeCell ref="K129:M129"/>
    <mergeCell ref="N129:P129"/>
    <mergeCell ref="Q129:S129"/>
    <mergeCell ref="P133:AA133"/>
    <mergeCell ref="AB133:AM133"/>
    <mergeCell ref="B137:C137"/>
    <mergeCell ref="D137:G137"/>
    <mergeCell ref="H137:K137"/>
    <mergeCell ref="L137:O137"/>
    <mergeCell ref="P137:S137"/>
    <mergeCell ref="T137:W137"/>
    <mergeCell ref="X137:AA137"/>
    <mergeCell ref="AB137:AE137"/>
    <mergeCell ref="AF137:AI137"/>
    <mergeCell ref="AT137:AV137"/>
    <mergeCell ref="AW137:AZ137"/>
    <mergeCell ref="AF121:AH121"/>
    <mergeCell ref="AI121:AK121"/>
    <mergeCell ref="AF134:AI134"/>
    <mergeCell ref="AJ134:AM134"/>
    <mergeCell ref="AN134:AP134"/>
    <mergeCell ref="AQ134:AS134"/>
    <mergeCell ref="AT134:AV134"/>
    <mergeCell ref="AL129:AN129"/>
    <mergeCell ref="AO129:AR129"/>
    <mergeCell ref="AS129:AV129"/>
    <mergeCell ref="AW129:AZ129"/>
    <mergeCell ref="AL121:AN121"/>
    <mergeCell ref="AO121:AR121"/>
    <mergeCell ref="AS121:AV121"/>
    <mergeCell ref="AW121:AZ121"/>
    <mergeCell ref="AW135:AZ135"/>
    <mergeCell ref="AF135:AI135"/>
    <mergeCell ref="AJ135:AM135"/>
    <mergeCell ref="AN135:AP135"/>
    <mergeCell ref="AW136:AZ136"/>
    <mergeCell ref="AF136:AI136"/>
    <mergeCell ref="AT136:AV136"/>
    <mergeCell ref="B135:C135"/>
    <mergeCell ref="D135:G135"/>
    <mergeCell ref="H135:K135"/>
    <mergeCell ref="B136:C136"/>
    <mergeCell ref="D136:G136"/>
    <mergeCell ref="H136:K136"/>
    <mergeCell ref="L136:O136"/>
    <mergeCell ref="P136:S136"/>
    <mergeCell ref="T136:W136"/>
    <mergeCell ref="X136:AA136"/>
    <mergeCell ref="T135:W135"/>
    <mergeCell ref="X135:AA135"/>
    <mergeCell ref="L135:O135"/>
    <mergeCell ref="P135:S135"/>
    <mergeCell ref="AQ135:AS135"/>
    <mergeCell ref="AT135:AV135"/>
    <mergeCell ref="AB135:AE135"/>
    <mergeCell ref="AJ136:AM136"/>
    <mergeCell ref="AN157:AP157"/>
    <mergeCell ref="AQ157:AS157"/>
    <mergeCell ref="AT157:AV157"/>
    <mergeCell ref="B160:AZ160"/>
    <mergeCell ref="B162:K163"/>
    <mergeCell ref="L162:M163"/>
    <mergeCell ref="N162:P163"/>
    <mergeCell ref="Q162:AB162"/>
    <mergeCell ref="AC162:AN162"/>
    <mergeCell ref="AO162:AZ162"/>
    <mergeCell ref="Q163:T163"/>
    <mergeCell ref="U163:X163"/>
    <mergeCell ref="Y163:AB163"/>
    <mergeCell ref="AC163:AF163"/>
    <mergeCell ref="AG163:AJ163"/>
    <mergeCell ref="AK163:AN163"/>
    <mergeCell ref="AO163:AR163"/>
    <mergeCell ref="AS163:AV163"/>
    <mergeCell ref="AW163:AZ163"/>
    <mergeCell ref="B157:C157"/>
    <mergeCell ref="D157:G157"/>
    <mergeCell ref="H157:K157"/>
    <mergeCell ref="L157:O157"/>
    <mergeCell ref="P157:S157"/>
    <mergeCell ref="T157:W157"/>
    <mergeCell ref="X157:AA157"/>
    <mergeCell ref="AF157:AI157"/>
    <mergeCell ref="AJ157:AM157"/>
    <mergeCell ref="AW157:AZ157"/>
    <mergeCell ref="AB157:AE157"/>
    <mergeCell ref="B166:K166"/>
    <mergeCell ref="L166:M166"/>
    <mergeCell ref="N166:P166"/>
    <mergeCell ref="Q166:T166"/>
    <mergeCell ref="U166:X166"/>
    <mergeCell ref="Y166:AB166"/>
    <mergeCell ref="AC164:AF164"/>
    <mergeCell ref="AG164:AJ164"/>
    <mergeCell ref="AK164:AN164"/>
    <mergeCell ref="AO164:AR164"/>
    <mergeCell ref="AS164:AV164"/>
    <mergeCell ref="AW164:AZ164"/>
    <mergeCell ref="B164:K164"/>
    <mergeCell ref="L164:M164"/>
    <mergeCell ref="N164:P164"/>
    <mergeCell ref="Q164:T164"/>
    <mergeCell ref="U164:X164"/>
    <mergeCell ref="Y164:AB164"/>
    <mergeCell ref="D177:E177"/>
    <mergeCell ref="H177:M177"/>
    <mergeCell ref="Q177:R177"/>
    <mergeCell ref="D178:E178"/>
    <mergeCell ref="H178:M178"/>
    <mergeCell ref="Q178:R178"/>
    <mergeCell ref="C174:H174"/>
    <mergeCell ref="J174:Y174"/>
    <mergeCell ref="AB174:AN174"/>
    <mergeCell ref="AC167:AF167"/>
    <mergeCell ref="AG167:AJ167"/>
    <mergeCell ref="AK167:AN167"/>
    <mergeCell ref="AO167:AR167"/>
    <mergeCell ref="AS167:AV167"/>
    <mergeCell ref="AW167:AZ167"/>
    <mergeCell ref="B167:K167"/>
    <mergeCell ref="L167:M167"/>
    <mergeCell ref="N167:P167"/>
    <mergeCell ref="Q167:T167"/>
    <mergeCell ref="U167:X167"/>
    <mergeCell ref="Y167:AB167"/>
    <mergeCell ref="AC168:AF168"/>
    <mergeCell ref="AG168:AJ168"/>
    <mergeCell ref="AK168:AN168"/>
    <mergeCell ref="AO168:AR168"/>
    <mergeCell ref="AS168:AV168"/>
    <mergeCell ref="AW168:AZ168"/>
    <mergeCell ref="B168:K168"/>
    <mergeCell ref="L168:M168"/>
    <mergeCell ref="N168:P168"/>
    <mergeCell ref="Q168:T168"/>
    <mergeCell ref="U168:X168"/>
    <mergeCell ref="AQ174:AZ174"/>
    <mergeCell ref="C175:H175"/>
    <mergeCell ref="J175:Y175"/>
    <mergeCell ref="AB175:AN175"/>
    <mergeCell ref="AQ175:AZ175"/>
    <mergeCell ref="C171:H171"/>
    <mergeCell ref="J171:Y171"/>
    <mergeCell ref="AB171:AH171"/>
    <mergeCell ref="AK171:AZ171"/>
    <mergeCell ref="C172:H172"/>
    <mergeCell ref="J172:Y172"/>
    <mergeCell ref="AB172:AH172"/>
    <mergeCell ref="AK172:AZ172"/>
    <mergeCell ref="Y168:AB168"/>
    <mergeCell ref="AC165:AF165"/>
    <mergeCell ref="AG165:AJ165"/>
    <mergeCell ref="AK165:AN165"/>
    <mergeCell ref="AO165:AR165"/>
    <mergeCell ref="AS165:AV165"/>
    <mergeCell ref="AW165:AZ165"/>
    <mergeCell ref="B165:K165"/>
    <mergeCell ref="L165:M165"/>
    <mergeCell ref="N165:P165"/>
    <mergeCell ref="Q165:T165"/>
    <mergeCell ref="U165:X165"/>
    <mergeCell ref="Y165:AB165"/>
    <mergeCell ref="AC166:AF166"/>
    <mergeCell ref="AG166:AJ166"/>
    <mergeCell ref="AK166:AN166"/>
    <mergeCell ref="AO166:AR166"/>
    <mergeCell ref="AS166:AV166"/>
    <mergeCell ref="AW166:AZ166"/>
    <mergeCell ref="AU62:AZ62"/>
    <mergeCell ref="B60:K62"/>
    <mergeCell ref="L60:O62"/>
    <mergeCell ref="P60:V62"/>
    <mergeCell ref="W60:Y61"/>
    <mergeCell ref="Z60:AF61"/>
    <mergeCell ref="AG60:AH61"/>
    <mergeCell ref="AI60:AN61"/>
    <mergeCell ref="AO60:AT61"/>
    <mergeCell ref="AI62:AN62"/>
    <mergeCell ref="AO62:AT62"/>
    <mergeCell ref="AU60:AZ61"/>
    <mergeCell ref="Z63:AF64"/>
    <mergeCell ref="AG63:AH64"/>
    <mergeCell ref="AI63:AN64"/>
    <mergeCell ref="AO63:AT64"/>
    <mergeCell ref="AU63:AZ64"/>
    <mergeCell ref="B63:K65"/>
    <mergeCell ref="L63:O65"/>
    <mergeCell ref="P63:V65"/>
    <mergeCell ref="W63:Y64"/>
    <mergeCell ref="W65:AF65"/>
    <mergeCell ref="AG65:AH65"/>
    <mergeCell ref="AI65:AN65"/>
    <mergeCell ref="AO65:AT65"/>
    <mergeCell ref="AU65:AZ65"/>
    <mergeCell ref="AI66:AN67"/>
    <mergeCell ref="AO66:AT67"/>
    <mergeCell ref="AU66:AZ67"/>
    <mergeCell ref="W68:AF68"/>
    <mergeCell ref="AG68:AH68"/>
    <mergeCell ref="AI68:AN68"/>
    <mergeCell ref="AO68:AT68"/>
    <mergeCell ref="AU68:AZ68"/>
    <mergeCell ref="P86:V86"/>
    <mergeCell ref="AO82:AT82"/>
    <mergeCell ref="AU82:AZ82"/>
    <mergeCell ref="AO85:AT85"/>
    <mergeCell ref="AU85:AZ85"/>
    <mergeCell ref="W81:AF81"/>
    <mergeCell ref="AG81:AH81"/>
    <mergeCell ref="AI81:AN81"/>
    <mergeCell ref="AO81:AT81"/>
    <mergeCell ref="AU81:AZ81"/>
    <mergeCell ref="P76:V78"/>
    <mergeCell ref="W76:Y77"/>
    <mergeCell ref="Z76:AF77"/>
    <mergeCell ref="P82:V82"/>
    <mergeCell ref="AG69:AH70"/>
    <mergeCell ref="AI69:AN70"/>
    <mergeCell ref="AO69:AT70"/>
    <mergeCell ref="AU69:AZ70"/>
    <mergeCell ref="W71:AF71"/>
    <mergeCell ref="AG71:AH71"/>
    <mergeCell ref="AI71:AN71"/>
    <mergeCell ref="AO71:AT71"/>
    <mergeCell ref="AU71:AZ71"/>
    <mergeCell ref="AO86:AT86"/>
    <mergeCell ref="AO75:AT75"/>
    <mergeCell ref="AU75:AZ75"/>
    <mergeCell ref="B75:K75"/>
    <mergeCell ref="L75:O75"/>
    <mergeCell ref="P75:V75"/>
    <mergeCell ref="W74:Y74"/>
    <mergeCell ref="Z72:AF72"/>
    <mergeCell ref="W73:AF73"/>
    <mergeCell ref="AG73:AH73"/>
    <mergeCell ref="AI73:AN73"/>
    <mergeCell ref="AO73:AT73"/>
    <mergeCell ref="AU73:AZ73"/>
    <mergeCell ref="AI72:AN72"/>
    <mergeCell ref="AO72:AT72"/>
    <mergeCell ref="AU72:AZ72"/>
    <mergeCell ref="L74:O74"/>
    <mergeCell ref="P74:V74"/>
    <mergeCell ref="B72:K72"/>
    <mergeCell ref="L72:O72"/>
    <mergeCell ref="P72:V72"/>
    <mergeCell ref="W72:Y72"/>
    <mergeCell ref="L69:O71"/>
    <mergeCell ref="P69:V71"/>
    <mergeCell ref="W69:Y70"/>
    <mergeCell ref="Z69:AF70"/>
    <mergeCell ref="AO87:AT88"/>
    <mergeCell ref="AU87:AZ88"/>
    <mergeCell ref="W89:AF89"/>
    <mergeCell ref="AG89:AH89"/>
    <mergeCell ref="AI89:AN89"/>
    <mergeCell ref="AO89:AT89"/>
    <mergeCell ref="AU89:AZ89"/>
    <mergeCell ref="P94:V94"/>
    <mergeCell ref="P90:V90"/>
    <mergeCell ref="AI90:AN90"/>
    <mergeCell ref="AO90:AT90"/>
    <mergeCell ref="AU90:AZ90"/>
    <mergeCell ref="W87:Y88"/>
    <mergeCell ref="AO91:AT91"/>
    <mergeCell ref="AU91:AZ91"/>
    <mergeCell ref="AG76:AH77"/>
    <mergeCell ref="AI76:AN77"/>
    <mergeCell ref="AO76:AT77"/>
    <mergeCell ref="AU76:AZ77"/>
    <mergeCell ref="W78:AF78"/>
    <mergeCell ref="AG78:AH78"/>
    <mergeCell ref="AI78:AN78"/>
    <mergeCell ref="AO78:AT78"/>
    <mergeCell ref="AU78:AZ78"/>
    <mergeCell ref="AI83:AN83"/>
    <mergeCell ref="AO83:AT83"/>
    <mergeCell ref="AU83:AZ83"/>
    <mergeCell ref="AI82:AN82"/>
    <mergeCell ref="AU86:AZ86"/>
    <mergeCell ref="AI92:AN92"/>
    <mergeCell ref="AO92:AT92"/>
    <mergeCell ref="B95:K97"/>
    <mergeCell ref="W95:Y96"/>
    <mergeCell ref="Z95:AF96"/>
    <mergeCell ref="W97:AF97"/>
    <mergeCell ref="AG97:AH97"/>
    <mergeCell ref="AI97:AN97"/>
    <mergeCell ref="AO97:AT97"/>
    <mergeCell ref="AU97:AZ97"/>
    <mergeCell ref="B93:K94"/>
    <mergeCell ref="W93:Y93"/>
    <mergeCell ref="Z93:AF93"/>
    <mergeCell ref="W94:AF94"/>
    <mergeCell ref="AG94:AH94"/>
    <mergeCell ref="AI94:AN94"/>
    <mergeCell ref="AO94:AT94"/>
    <mergeCell ref="AU94:AZ94"/>
    <mergeCell ref="P95:V95"/>
    <mergeCell ref="P96:V96"/>
    <mergeCell ref="P97:V97"/>
    <mergeCell ref="AI95:AN95"/>
    <mergeCell ref="AI96:AN96"/>
    <mergeCell ref="AO95:AT95"/>
    <mergeCell ref="AG95:AH95"/>
    <mergeCell ref="AG96:AH96"/>
    <mergeCell ref="B87:K89"/>
    <mergeCell ref="L87:O89"/>
    <mergeCell ref="P87:V89"/>
    <mergeCell ref="W86:AF86"/>
    <mergeCell ref="AG86:AH86"/>
    <mergeCell ref="AI86:AN86"/>
    <mergeCell ref="B79:K81"/>
    <mergeCell ref="L79:O81"/>
    <mergeCell ref="P79:V81"/>
    <mergeCell ref="W79:Y80"/>
    <mergeCell ref="Z79:AF80"/>
    <mergeCell ref="AG79:AH80"/>
    <mergeCell ref="AI79:AN80"/>
    <mergeCell ref="AI85:AN85"/>
    <mergeCell ref="AG82:AH82"/>
    <mergeCell ref="AG85:AH85"/>
    <mergeCell ref="AG74:AH74"/>
    <mergeCell ref="P85:V85"/>
    <mergeCell ref="Z87:AF88"/>
    <mergeCell ref="AG87:AH88"/>
    <mergeCell ref="AI87:AN88"/>
    <mergeCell ref="AI75:AN75"/>
    <mergeCell ref="B86:K86"/>
    <mergeCell ref="L86:O86"/>
    <mergeCell ref="B85:K85"/>
    <mergeCell ref="L85:O85"/>
    <mergeCell ref="W82:Y85"/>
    <mergeCell ref="Z82:AF85"/>
    <mergeCell ref="AG98:AH98"/>
    <mergeCell ref="AI98:AN98"/>
    <mergeCell ref="AW120:AZ120"/>
    <mergeCell ref="B118:D118"/>
    <mergeCell ref="E118:G118"/>
    <mergeCell ref="AL119:AN119"/>
    <mergeCell ref="AC121:AE121"/>
    <mergeCell ref="K118:M118"/>
    <mergeCell ref="N118:P118"/>
    <mergeCell ref="Q118:S118"/>
    <mergeCell ref="T117:V117"/>
    <mergeCell ref="W117:Y117"/>
    <mergeCell ref="Z117:AB117"/>
    <mergeCell ref="AC117:AE117"/>
    <mergeCell ref="AO74:AT74"/>
    <mergeCell ref="AU74:AZ74"/>
    <mergeCell ref="AO79:AT80"/>
    <mergeCell ref="AU79:AZ80"/>
    <mergeCell ref="AI74:AN74"/>
    <mergeCell ref="B74:K74"/>
    <mergeCell ref="B84:K84"/>
    <mergeCell ref="L84:O84"/>
    <mergeCell ref="P84:V84"/>
    <mergeCell ref="AG84:AH84"/>
    <mergeCell ref="AI84:AN84"/>
    <mergeCell ref="AO84:AT84"/>
    <mergeCell ref="AU84:AZ84"/>
    <mergeCell ref="B90:K92"/>
    <mergeCell ref="W90:Y91"/>
    <mergeCell ref="Z90:AF91"/>
    <mergeCell ref="W92:AF92"/>
    <mergeCell ref="AG92:AH92"/>
  </mergeCells>
  <pageMargins left="0.11811023622047245" right="0.31496062992125984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Таблица 1Разд 1</vt:lpstr>
      <vt:lpstr>Лист1</vt:lpstr>
      <vt:lpstr>приложение №3</vt:lpstr>
      <vt:lpstr>приложение №4 бюджет</vt:lpstr>
      <vt:lpstr>приложение №4 бюджет (спец)</vt:lpstr>
      <vt:lpstr>Приложение №5 (бюджет)</vt:lpstr>
      <vt:lpstr>Приложение №5 (спец)</vt:lpstr>
      <vt:lpstr>Лист6</vt:lpstr>
      <vt:lpstr>Лист7</vt:lpstr>
      <vt:lpstr>Лист9</vt:lpstr>
      <vt:lpstr>Лист10</vt:lpstr>
      <vt:lpstr>Лист24 244 бюджет</vt:lpstr>
      <vt:lpstr>'приложение №3'!Заголовки_для_печати</vt:lpstr>
      <vt:lpstr>'Таблица 1Разд 1'!Заголовки_для_печати</vt:lpstr>
      <vt:lpstr>'приложение №3'!Область_печати</vt:lpstr>
      <vt:lpstr>'Таблица 1Разд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2020-01-27T05:22:08Z</dcterms:modified>
</cp:coreProperties>
</file>